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<sst xmlns="http://schemas.openxmlformats.org/spreadsheetml/2006/main" count="325" uniqueCount="200">
  <si>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</si>
  <si>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</si>
  <si>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</si>
  <si>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</si>
  <si>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</si>
  <si>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Эл.потребление   декабрь</t>
  </si>
  <si>
    <t>Время работы в мес.</t>
  </si>
  <si>
    <t>Эл.потребление июнь</t>
  </si>
  <si>
    <t>Мощность   июнь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</si>
  <si>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</si>
  <si>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</si>
  <si>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</si>
  <si>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</si>
  <si>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</si>
  <si>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</si>
  <si>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</si>
  <si>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</si>
  <si>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</si>
  <si>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>кВт.ч</t>
  </si>
  <si>
    <t>час.</t>
  </si>
  <si>
    <t xml:space="preserve">P кВт </t>
  </si>
  <si>
    <t>ПС АС-8 ВЛ 6кВ №805 ТП1187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</si>
  <si>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</si>
  <si>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</si>
  <si>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</si>
  <si>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</si>
  <si>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</si>
  <si>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ПС АС-3 ВЛ 6кВ №305 ТП1301 </t>
  </si>
  <si>
    <t xml:space="preserve">ф1 Созидатель </t>
  </si>
  <si>
    <t>На вводе в РУ-0.4 кВ</t>
  </si>
  <si>
    <t>ПС АС-15 ВЛ 10 кВ №1513 ТП1348</t>
  </si>
  <si>
    <t xml:space="preserve">ф1 Надежда ИВА </t>
  </si>
  <si>
    <t>ф2 Надежда ИВА</t>
  </si>
  <si>
    <t>ПС КС-3 КЛ 6кВ №27-42 РП 6 кВ, ТП1509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</si>
  <si>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</si>
  <si>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</si>
  <si>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</si>
  <si>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</si>
  <si>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</si>
  <si>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</si>
  <si>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</t>
  </si>
  <si>
    <t>ф1 Садовая 16</t>
  </si>
  <si>
    <t>ф2 Садовая 16</t>
  </si>
  <si>
    <t xml:space="preserve">ф3 Авантаж </t>
  </si>
  <si>
    <t xml:space="preserve">ф2 Бакром </t>
  </si>
  <si>
    <t>ф3 Бакром</t>
  </si>
  <si>
    <t>ПС КС-3 КЛ 6 кВ №48, ТП3078</t>
  </si>
  <si>
    <t>ф1 ТБМ</t>
  </si>
  <si>
    <t>ф2 Саланг</t>
  </si>
  <si>
    <t>ф4 Химик</t>
  </si>
  <si>
    <t>ф4 Экоцентр</t>
  </si>
  <si>
    <t xml:space="preserve">ПС КС-3 КЛ 6 кВ №48, ТП3073 </t>
  </si>
  <si>
    <t>ф1 Сигма</t>
  </si>
  <si>
    <t>ф2 Сигма</t>
  </si>
  <si>
    <t>ф3 Феникс</t>
  </si>
  <si>
    <t>ф4 Феникс</t>
  </si>
  <si>
    <t>ПС КС -3 КЛ 6кВ №317, РП 104 яч 1</t>
  </si>
  <si>
    <t>ф1АКД</t>
  </si>
  <si>
    <t>ПС КС -3 КЛ 6кВ №317, РП 104  яч 5</t>
  </si>
  <si>
    <t>ф1 АКД</t>
  </si>
  <si>
    <t xml:space="preserve">ПС КС-3 КЛ 6кВ №355, РП 104, яч 8   </t>
  </si>
  <si>
    <t xml:space="preserve">ПС КС-3 КЛ 6кВ №355, РП 104, яч 6  </t>
  </si>
  <si>
    <t>ПС АС-2 ВЛ 202 №311 ТП 3109</t>
  </si>
  <si>
    <t>ф.Стройсити</t>
  </si>
  <si>
    <t>2-3-</t>
  </si>
  <si>
    <t>ПС Ас -2 ВЛ 6кВ Л-205 №35 ТП 3035</t>
  </si>
  <si>
    <t>ПС КС -3 КЛ 6кВ № 48,26 ТП 3055</t>
  </si>
  <si>
    <t>ф.Пламя</t>
  </si>
  <si>
    <t>ПС КС -3 Л 326, Л-101, Л348 ф.19 ТП 3092</t>
  </si>
  <si>
    <t>фИдиал</t>
  </si>
  <si>
    <t>АС -8 ВЛ №804, ТП 1525</t>
  </si>
  <si>
    <t>АУК</t>
  </si>
  <si>
    <t>АС -8 ВЛ 804 ТП 1526</t>
  </si>
  <si>
    <t>ТП 3073 КЛ 0,4кВ</t>
  </si>
  <si>
    <t>Сигма офис</t>
  </si>
  <si>
    <t>Сигма котельная</t>
  </si>
  <si>
    <t>АС-5 ВЛ 10кВ №501 ТП 1218</t>
  </si>
  <si>
    <t>Тихий Дон</t>
  </si>
  <si>
    <t>АС-14 ВЛ-1406 ТП 1083</t>
  </si>
  <si>
    <t>Витязь</t>
  </si>
  <si>
    <t>АС-14 ВЛ-1406 ТП 1608</t>
  </si>
  <si>
    <t>АС-14 ВЛ-1406 ТП 1051</t>
  </si>
  <si>
    <t>Заря</t>
  </si>
  <si>
    <t>АС-14 ВЛ-1406 ТП 1052</t>
  </si>
  <si>
    <t>АС-1 ВЛ-107 ТП 1211</t>
  </si>
  <si>
    <t>Партнер</t>
  </si>
  <si>
    <t>ИТОГО:</t>
  </si>
  <si>
    <t>Директор ООО "РемЭнергоТранспорт"</t>
  </si>
  <si>
    <t>В.И.Савенков</t>
  </si>
  <si>
    <t>РЕЕСТР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</si>
  <si>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</si>
  <si>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</si>
  <si>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</si>
  <si>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</si>
  <si>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</si>
  <si>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Максим.мощ-ть замера</t>
  </si>
  <si>
    <t>Потребление февраля 2012г.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</si>
  <si>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</si>
  <si>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</si>
  <si>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</si>
  <si>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</si>
  <si>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</si>
  <si>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</si>
  <si>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</si>
  <si>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</si>
  <si>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п.Реконструктор, ул.садовая,1</t>
  </si>
  <si>
    <t>АС8 ВЛ 805 ТП 1187</t>
  </si>
  <si>
    <t>СН2</t>
  </si>
  <si>
    <t>600/5</t>
  </si>
  <si>
    <t>120</t>
  </si>
  <si>
    <t>СТЭБ-04Н</t>
  </si>
  <si>
    <t>156294</t>
  </si>
  <si>
    <t>ООО "Аксайская упр. Компания"</t>
  </si>
  <si>
    <t>Аксайский район, п.Российский, АО Аксайское, поле № 37</t>
  </si>
  <si>
    <t>АС-8, ВЛ-804, ТП-1526</t>
  </si>
  <si>
    <t>СН-2</t>
  </si>
  <si>
    <t>АС-8, ВЛ-804, ТП-1525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</si>
  <si>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</si>
  <si>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</si>
  <si>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</si>
  <si>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</si>
  <si>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</si>
  <si>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</si>
  <si>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</si>
  <si>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</si>
  <si>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</si>
  <si>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</si>
  <si>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</si>
  <si>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</si>
  <si>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</si>
  <si>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</si>
  <si>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</si>
  <si>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</si>
  <si>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6000/100</t>
  </si>
  <si>
    <t>А1805</t>
  </si>
  <si>
    <t>КС 3, яч 27, ТП-1509,1532</t>
  </si>
  <si>
    <t>АТ 805</t>
  </si>
  <si>
    <t>ООО "Стой-Сити"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</si>
  <si>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</si>
  <si>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</si>
  <si>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</si>
  <si>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</si>
  <si>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</si>
  <si>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</si>
  <si>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</si>
  <si>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</si>
  <si>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Меркурий 23-АРТ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</si>
  <si>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</si>
  <si>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</si>
  <si>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</si>
  <si>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</si>
  <si>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</si>
  <si>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</si>
  <si>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</si>
  <si>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Кс 3 Л 48 ТП 3078</t>
  </si>
  <si>
    <t>1000/5</t>
  </si>
  <si>
    <t>200</t>
  </si>
  <si>
    <t>ООО "Бакром Плюс"</t>
  </si>
  <si>
    <t>г.Аксай, ул.Шолохова, 3</t>
  </si>
  <si>
    <t>КС 3, Л 52 ТП 3075</t>
  </si>
  <si>
    <t>ОАО "Аксайкардандеталь"</t>
  </si>
  <si>
    <t>г.Аксай, пр.Ленина, 1</t>
  </si>
  <si>
    <t xml:space="preserve">КС 3, Л 55 яч 6 </t>
  </si>
  <si>
    <t>7200</t>
  </si>
  <si>
    <t>СЭТ 4 ТМ03.01</t>
  </si>
  <si>
    <t>КС 3 Л 55 яч 8</t>
  </si>
  <si>
    <t>400/5</t>
  </si>
  <si>
    <t>4800</t>
  </si>
  <si>
    <t>Кс 3 Л 17 яч 3</t>
  </si>
  <si>
    <t>СЭТ 4 ТМ 03.01</t>
  </si>
  <si>
    <t>КС 3 Л 17 яч 5</t>
  </si>
  <si>
    <t>ООО Идиал" - ООО "РЭТ"</t>
  </si>
  <si>
    <t>г.Аксай ул.Вартанова, 31</t>
  </si>
  <si>
    <t>КС-3 Л-48 ТП 3092 Т1</t>
  </si>
  <si>
    <t>Меркурий 230ART-03</t>
  </si>
  <si>
    <t>КС-3 Л-48 ТП 3092 Т2</t>
  </si>
  <si>
    <t>100/5</t>
  </si>
  <si>
    <t>Меркурий 230 ART -03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</si>
  <si>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</si>
  <si>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</si>
  <si>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</si>
  <si>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</si>
  <si>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</si>
  <si>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</si>
  <si>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</si>
  <si>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</si>
  <si>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</si>
  <si>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</si>
  <si>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</si>
  <si>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</si>
  <si>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ООО "Партнер"</t>
  </si>
  <si>
    <t>Аксайский район, ст.Ольгинская, ул.В.Луговая, 140-б</t>
  </si>
  <si>
    <t>АС-1 ВЛ-107 ТП 12111 Т1</t>
  </si>
  <si>
    <t>80</t>
  </si>
  <si>
    <t>ТСЖ "Пламя"</t>
  </si>
  <si>
    <t>г.Аксай, ул.Садовая, 18А</t>
  </si>
  <si>
    <t>КС-3 Л-26 ТП 3035</t>
  </si>
  <si>
    <t>ВСЕГО:</t>
  </si>
  <si>
    <t xml:space="preserve">   Замеры токов и напряжений в начале и конце линий 0,4 кВ  22 Декабря 2015 г.</t>
  </si>
  <si>
    <t>актов замеров мощности 22 декабря 2015г. ООО "РемЭнергоТранспорт"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</si>
</sst>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vertical="center" readingOrder="1"/>
    </xf>
    <xf numFmtId="49" fontId="10" fillId="33" borderId="10" xfId="0" applyNumberFormat="1" applyFont="1" applyFill="1" applyBorder="1" applyAlignment="1">
      <alignment wrapText="1" readingOrder="1"/>
    </xf>
    <xf numFmtId="49" fontId="10" fillId="33" borderId="10" xfId="0" applyNumberFormat="1" applyFont="1" applyFill="1" applyBorder="1" applyAlignment="1">
      <alignment horizontal="left" wrapText="1" readingOrder="1"/>
    </xf>
    <xf numFmtId="49" fontId="10" fillId="33" borderId="10" xfId="0" applyNumberFormat="1" applyFont="1" applyFill="1" applyBorder="1" applyAlignment="1">
      <alignment horizontal="center" wrapText="1" readingOrder="1"/>
    </xf>
    <xf numFmtId="0" fontId="10" fillId="33" borderId="10" xfId="0" applyNumberFormat="1" applyFont="1" applyFill="1" applyBorder="1" applyAlignment="1">
      <alignment horizontal="center" wrapText="1" readingOrder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 vertical="center" readingOrder="1"/>
    </xf>
    <xf numFmtId="49" fontId="10" fillId="0" borderId="10" xfId="0" applyNumberFormat="1" applyFont="1" applyBorder="1" applyAlignment="1">
      <alignment wrapText="1" readingOrder="1"/>
    </xf>
    <xf numFmtId="49" fontId="10" fillId="0" borderId="10" xfId="0" applyNumberFormat="1" applyFont="1" applyBorder="1" applyAlignment="1">
      <alignment horizontal="center" wrapText="1" readingOrder="1"/>
    </xf>
    <xf numFmtId="1" fontId="10" fillId="0" borderId="10" xfId="0" applyNumberFormat="1" applyFont="1" applyBorder="1" applyAlignment="1">
      <alignment horizontal="center" wrapText="1" readingOrder="1"/>
    </xf>
    <xf numFmtId="0" fontId="10" fillId="0" borderId="10" xfId="0" applyNumberFormat="1" applyFont="1" applyBorder="1" applyAlignment="1">
      <alignment horizontal="center" wrapText="1" readingOrder="1"/>
    </xf>
    <xf numFmtId="0" fontId="10" fillId="33" borderId="13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wrapText="1" readingOrder="1"/>
    </xf>
    <xf numFmtId="0" fontId="10" fillId="33" borderId="14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center" wrapText="1" readingOrder="1"/>
    </xf>
    <xf numFmtId="2" fontId="10" fillId="0" borderId="10" xfId="0" applyNumberFormat="1" applyFont="1" applyBorder="1" applyAlignment="1">
      <alignment horizontal="center" wrapText="1" readingOrder="1"/>
    </xf>
    <xf numFmtId="0" fontId="10" fillId="0" borderId="15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wrapText="1" readingOrder="1"/>
    </xf>
    <xf numFmtId="0" fontId="10" fillId="0" borderId="16" xfId="0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center" readingOrder="1"/>
    </xf>
    <xf numFmtId="49" fontId="10" fillId="0" borderId="13" xfId="0" applyNumberFormat="1" applyFont="1" applyBorder="1" applyAlignment="1">
      <alignment wrapText="1" readingOrder="1"/>
    </xf>
    <xf numFmtId="49" fontId="10" fillId="0" borderId="13" xfId="0" applyNumberFormat="1" applyFont="1" applyBorder="1" applyAlignment="1">
      <alignment horizontal="center" wrapText="1" readingOrder="1"/>
    </xf>
    <xf numFmtId="1" fontId="10" fillId="0" borderId="13" xfId="0" applyNumberFormat="1" applyFont="1" applyBorder="1" applyAlignment="1">
      <alignment horizontal="center" wrapText="1" readingOrder="1"/>
    </xf>
    <xf numFmtId="0" fontId="10" fillId="0" borderId="17" xfId="0" applyNumberFormat="1" applyFont="1" applyBorder="1" applyAlignment="1">
      <alignment horizontal="center" wrapText="1" readingOrder="1"/>
    </xf>
    <xf numFmtId="0" fontId="10" fillId="0" borderId="13" xfId="0" applyFont="1" applyBorder="1" applyAlignment="1">
      <alignment/>
    </xf>
    <xf numFmtId="1" fontId="9" fillId="0" borderId="1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0" xfId="54" applyFont="1" applyBorder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52">
      <selection activeCell="M11" sqref="M11"/>
    </sheetView>
  </sheetViews>
  <sheetFormatPr defaultColWidth="11.625" defaultRowHeight="12.75"/>
  <cols>
    <col min="1" max="1" width="14.375" style="0" customWidth="1"/>
    <col min="2" max="2" width="11.875" style="0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11" width="10.625" style="0" customWidth="1"/>
    <col min="12" max="12" width="9.125" style="0" customWidth="1"/>
    <col min="13" max="13" width="9.875" style="0" customWidth="1"/>
    <col min="14" max="242" width="9.125" style="0" customWidth="1"/>
  </cols>
  <sheetData>
    <row r="1" spans="1:8" ht="15">
      <c r="A1" s="1"/>
      <c r="H1" s="2"/>
    </row>
    <row r="2" ht="15">
      <c r="A2" s="1"/>
    </row>
    <row r="3" spans="1:14" ht="14.25">
      <c r="A3" s="79" t="s">
        <v>198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9" ht="12.75">
      <c r="A4" s="80"/>
      <c r="B4" s="80"/>
      <c r="C4" s="80"/>
      <c r="D4" s="80"/>
      <c r="E4" s="80"/>
      <c r="F4" s="80"/>
      <c r="G4" s="3"/>
      <c r="H4" s="3"/>
      <c r="I4" s="3"/>
    </row>
    <row r="5" spans="1:14" ht="12.75" customHeight="1">
      <c r="A5" s="81" t="s">
        <v>0</v>
      </c>
      <c r="B5" s="81" t="s">
        <v>1</v>
      </c>
      <c r="C5" s="78" t="s">
        <v>2</v>
      </c>
      <c r="D5" s="78"/>
      <c r="E5" s="78"/>
      <c r="F5" s="78"/>
      <c r="G5" s="78" t="s">
        <v>3</v>
      </c>
      <c r="H5" s="78"/>
      <c r="I5" s="78"/>
      <c r="J5" s="77" t="s">
        <v>4</v>
      </c>
      <c r="K5" s="77" t="s">
        <v>5</v>
      </c>
      <c r="L5" s="77" t="s">
        <v>6</v>
      </c>
      <c r="M5" s="77" t="s">
        <v>7</v>
      </c>
      <c r="N5" s="77" t="s">
        <v>8</v>
      </c>
    </row>
    <row r="6" spans="1:14" ht="42" customHeight="1">
      <c r="A6" s="81"/>
      <c r="B6" s="81"/>
      <c r="C6" s="78" t="s">
        <v>9</v>
      </c>
      <c r="D6" s="78"/>
      <c r="E6" s="78"/>
      <c r="F6" s="78"/>
      <c r="G6" s="78"/>
      <c r="H6" s="78"/>
      <c r="I6" s="78"/>
      <c r="J6" s="77"/>
      <c r="K6" s="77"/>
      <c r="L6" s="77"/>
      <c r="M6" s="77"/>
      <c r="N6" s="77"/>
    </row>
    <row r="7" spans="1:14" ht="23.25" customHeight="1">
      <c r="A7" s="81"/>
      <c r="B7" s="81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6" t="s">
        <v>17</v>
      </c>
      <c r="K7" s="6" t="s">
        <v>18</v>
      </c>
      <c r="L7" s="6" t="s">
        <v>19</v>
      </c>
      <c r="M7" s="6" t="s">
        <v>18</v>
      </c>
      <c r="N7" s="6" t="s">
        <v>20</v>
      </c>
    </row>
    <row r="8" spans="1:15" ht="37.5" customHeight="1">
      <c r="A8" s="74" t="s">
        <v>21</v>
      </c>
      <c r="B8" s="8" t="s">
        <v>22</v>
      </c>
      <c r="C8" s="9">
        <v>23.5</v>
      </c>
      <c r="D8" s="9">
        <v>21.9</v>
      </c>
      <c r="E8" s="9">
        <v>19.2</v>
      </c>
      <c r="F8" s="9">
        <v>9.2</v>
      </c>
      <c r="G8" s="9">
        <v>376</v>
      </c>
      <c r="H8" s="9">
        <v>374</v>
      </c>
      <c r="I8" s="9">
        <v>372</v>
      </c>
      <c r="J8" s="10">
        <f>(1.73*(G8+H8+I8)/3*(C8+D8+E8)/3*0.9)/1000</f>
        <v>12.539247600000001</v>
      </c>
      <c r="K8" s="10">
        <v>5035</v>
      </c>
      <c r="L8" s="11">
        <f>K8/J8</f>
        <v>401.53924386978366</v>
      </c>
      <c r="M8" s="10">
        <v>696</v>
      </c>
      <c r="N8" s="10">
        <f>M8/L8</f>
        <v>1.7333299562264153</v>
      </c>
      <c r="O8" s="12"/>
    </row>
    <row r="9" spans="1:15" ht="37.5" customHeight="1">
      <c r="A9" s="74"/>
      <c r="B9" s="8" t="s">
        <v>23</v>
      </c>
      <c r="C9" s="9">
        <v>491</v>
      </c>
      <c r="D9" s="9">
        <v>464</v>
      </c>
      <c r="E9" s="9">
        <v>501</v>
      </c>
      <c r="F9" s="9">
        <v>26</v>
      </c>
      <c r="G9" s="9">
        <v>360</v>
      </c>
      <c r="H9" s="9">
        <v>363</v>
      </c>
      <c r="I9" s="9">
        <v>351</v>
      </c>
      <c r="J9" s="10">
        <f>(1.73*(G9+H9+I9)/3*(C9+D9+E9)/3*0.9)/1000</f>
        <v>270.527712</v>
      </c>
      <c r="K9" s="10">
        <v>100500</v>
      </c>
      <c r="L9" s="11">
        <f>K9/J9</f>
        <v>371.4961371498976</v>
      </c>
      <c r="M9" s="13">
        <v>55600</v>
      </c>
      <c r="N9" s="10">
        <f>M9/L9</f>
        <v>149.6650824597015</v>
      </c>
      <c r="O9" s="12"/>
    </row>
    <row r="10" spans="1:15" s="16" customFormat="1" ht="24" customHeight="1">
      <c r="A10" s="74"/>
      <c r="B10" s="14" t="s">
        <v>24</v>
      </c>
      <c r="C10" s="9">
        <v>10.5</v>
      </c>
      <c r="D10" s="9">
        <v>11.5</v>
      </c>
      <c r="E10" s="9">
        <v>11.2</v>
      </c>
      <c r="F10" s="9">
        <v>0</v>
      </c>
      <c r="G10" s="9">
        <v>383</v>
      </c>
      <c r="H10" s="9">
        <v>383</v>
      </c>
      <c r="I10" s="9">
        <v>381</v>
      </c>
      <c r="J10" s="10">
        <f>(1.73*(G10+H10+I10)/3*(C10+D10+E10)/3*0.9)/1000</f>
        <v>6.5879092</v>
      </c>
      <c r="K10" s="13">
        <v>1200</v>
      </c>
      <c r="L10" s="11">
        <f>K10/J10</f>
        <v>182.15187301002874</v>
      </c>
      <c r="M10" s="13">
        <v>2997</v>
      </c>
      <c r="N10" s="10">
        <f>M10/L10</f>
        <v>16.453303227</v>
      </c>
      <c r="O10" s="15"/>
    </row>
    <row r="11" spans="1:15" s="16" customFormat="1" ht="24" customHeight="1">
      <c r="A11" s="74"/>
      <c r="B11" s="14" t="s">
        <v>25</v>
      </c>
      <c r="C11" s="9">
        <v>11.5</v>
      </c>
      <c r="D11" s="9">
        <v>11.6</v>
      </c>
      <c r="E11" s="9">
        <v>11.4</v>
      </c>
      <c r="F11" s="9">
        <v>0</v>
      </c>
      <c r="G11" s="9">
        <v>383</v>
      </c>
      <c r="H11" s="9">
        <v>383</v>
      </c>
      <c r="I11" s="9">
        <v>381</v>
      </c>
      <c r="J11" s="10">
        <f>(1.73*(G11+H11+I11)/3*(C11+D11+E11)/3*0.9)/1000</f>
        <v>6.8458695</v>
      </c>
      <c r="K11" s="13">
        <v>1959</v>
      </c>
      <c r="L11" s="11">
        <f>K11/J11</f>
        <v>286.1579526165376</v>
      </c>
      <c r="M11" s="13">
        <v>2797</v>
      </c>
      <c r="N11" s="10">
        <f>M11/L11</f>
        <v>9.774322098774885</v>
      </c>
      <c r="O11" s="15"/>
    </row>
    <row r="12" spans="1:15" s="19" customFormat="1" ht="23.25" customHeight="1">
      <c r="A12" s="74"/>
      <c r="B12" s="17" t="s">
        <v>26</v>
      </c>
      <c r="C12" s="4">
        <v>526.5</v>
      </c>
      <c r="D12" s="4">
        <v>501.3</v>
      </c>
      <c r="E12" s="4">
        <v>534.4</v>
      </c>
      <c r="F12" s="4">
        <v>27.6</v>
      </c>
      <c r="G12" s="4">
        <v>358</v>
      </c>
      <c r="H12" s="4">
        <v>360</v>
      </c>
      <c r="I12" s="4">
        <v>355</v>
      </c>
      <c r="J12" s="10">
        <f>SUM(J8:J11)</f>
        <v>296.5007383</v>
      </c>
      <c r="K12" s="10">
        <f>SUM(K8:K11)</f>
        <v>108694</v>
      </c>
      <c r="L12" s="10"/>
      <c r="M12" s="10">
        <f>SUM(M8:M11)</f>
        <v>62090</v>
      </c>
      <c r="N12" s="10">
        <f>SUM(N8:N11)</f>
        <v>177.6260377417028</v>
      </c>
      <c r="O12" s="18"/>
    </row>
    <row r="13" spans="1:15" ht="30.75" customHeight="1">
      <c r="A13" s="74" t="s">
        <v>27</v>
      </c>
      <c r="B13" s="20" t="s">
        <v>28</v>
      </c>
      <c r="C13" s="9">
        <v>184</v>
      </c>
      <c r="D13" s="9">
        <v>193</v>
      </c>
      <c r="E13" s="9">
        <v>176</v>
      </c>
      <c r="F13" s="9">
        <v>9</v>
      </c>
      <c r="G13" s="9">
        <v>362</v>
      </c>
      <c r="H13" s="9">
        <v>366</v>
      </c>
      <c r="I13" s="9">
        <v>368</v>
      </c>
      <c r="J13" s="10">
        <f>(1.73*(G13+H13+I13)/3*(C13+D13+E13)/3*0.9)/1000</f>
        <v>104.853224</v>
      </c>
      <c r="K13" s="13">
        <v>7080</v>
      </c>
      <c r="L13" s="11">
        <f>K13/J13</f>
        <v>67.5229595229232</v>
      </c>
      <c r="M13" s="13">
        <v>5520</v>
      </c>
      <c r="N13" s="10">
        <f>M13/L13</f>
        <v>81.7499712542373</v>
      </c>
      <c r="O13" s="18"/>
    </row>
    <row r="14" spans="1:15" s="19" customFormat="1" ht="27" customHeight="1">
      <c r="A14" s="74"/>
      <c r="B14" s="7" t="s">
        <v>29</v>
      </c>
      <c r="C14" s="4">
        <v>184</v>
      </c>
      <c r="D14" s="4">
        <v>193</v>
      </c>
      <c r="E14" s="4">
        <v>176</v>
      </c>
      <c r="F14" s="4">
        <v>9</v>
      </c>
      <c r="G14" s="4">
        <v>362</v>
      </c>
      <c r="H14" s="4">
        <v>366</v>
      </c>
      <c r="I14" s="4">
        <v>368</v>
      </c>
      <c r="J14" s="21">
        <f>J13</f>
        <v>104.853224</v>
      </c>
      <c r="K14" s="21">
        <f>K13</f>
        <v>7080</v>
      </c>
      <c r="L14" s="21"/>
      <c r="M14" s="21">
        <f>M13</f>
        <v>5520</v>
      </c>
      <c r="N14" s="21">
        <f>N13</f>
        <v>81.7499712542373</v>
      </c>
      <c r="O14" s="18"/>
    </row>
    <row r="15" spans="1:15" s="16" customFormat="1" ht="31.5" customHeight="1">
      <c r="A15" s="74" t="s">
        <v>30</v>
      </c>
      <c r="B15" s="20" t="s">
        <v>31</v>
      </c>
      <c r="C15" s="9">
        <v>154</v>
      </c>
      <c r="D15" s="9">
        <v>171</v>
      </c>
      <c r="E15" s="9">
        <v>155</v>
      </c>
      <c r="F15" s="9">
        <v>18</v>
      </c>
      <c r="G15" s="9">
        <v>365</v>
      </c>
      <c r="H15" s="9">
        <v>360</v>
      </c>
      <c r="I15" s="9">
        <v>373</v>
      </c>
      <c r="J15" s="10">
        <f>(1.73*(G15+H15+I15)/3*(C15+D15+E15)/3*0.9)/1000</f>
        <v>91.17792</v>
      </c>
      <c r="K15" s="13">
        <v>34233</v>
      </c>
      <c r="L15" s="11">
        <f>K15/J15</f>
        <v>375.4527411899723</v>
      </c>
      <c r="M15" s="13">
        <v>22134</v>
      </c>
      <c r="N15" s="10">
        <f>M15/L15</f>
        <v>58.952825673472965</v>
      </c>
      <c r="O15" s="18"/>
    </row>
    <row r="16" spans="1:15" s="16" customFormat="1" ht="31.5" customHeight="1">
      <c r="A16" s="74"/>
      <c r="B16" s="20" t="s">
        <v>32</v>
      </c>
      <c r="C16" s="9">
        <v>77</v>
      </c>
      <c r="D16" s="9">
        <v>52</v>
      </c>
      <c r="E16" s="9">
        <v>48</v>
      </c>
      <c r="F16" s="9">
        <v>7</v>
      </c>
      <c r="G16" s="9">
        <v>372</v>
      </c>
      <c r="H16" s="9">
        <v>370</v>
      </c>
      <c r="I16" s="9">
        <v>369</v>
      </c>
      <c r="J16" s="10">
        <f>(1.73*(G16+H16+I16)/3*(C16+D16+E16)/3*0.9)/1000</f>
        <v>34.019931</v>
      </c>
      <c r="K16" s="13">
        <v>22823</v>
      </c>
      <c r="L16" s="11">
        <f>K16/J16</f>
        <v>670.8714370996225</v>
      </c>
      <c r="M16" s="13">
        <v>14756</v>
      </c>
      <c r="N16" s="10">
        <f>M16/L16</f>
        <v>21.995272393462734</v>
      </c>
      <c r="O16" s="18"/>
    </row>
    <row r="17" spans="1:15" s="19" customFormat="1" ht="31.5" customHeight="1">
      <c r="A17" s="74"/>
      <c r="B17" s="7" t="s">
        <v>29</v>
      </c>
      <c r="C17" s="4">
        <v>231</v>
      </c>
      <c r="D17" s="4">
        <v>223</v>
      </c>
      <c r="E17" s="4">
        <v>203</v>
      </c>
      <c r="F17" s="4">
        <v>25</v>
      </c>
      <c r="G17" s="4">
        <v>361</v>
      </c>
      <c r="H17" s="4">
        <v>361</v>
      </c>
      <c r="I17" s="4">
        <v>363</v>
      </c>
      <c r="J17" s="21">
        <f>SUM(J15:J16)</f>
        <v>125.197851</v>
      </c>
      <c r="K17" s="21">
        <f>SUM(K15:K16)</f>
        <v>57056</v>
      </c>
      <c r="L17" s="21"/>
      <c r="M17" s="21">
        <f>SUM(M15:M16)</f>
        <v>36890</v>
      </c>
      <c r="N17" s="21">
        <f>SUM(N15:N16)</f>
        <v>80.9480980669357</v>
      </c>
      <c r="O17" s="18"/>
    </row>
    <row r="18" spans="1:15" ht="26.25" customHeight="1">
      <c r="A18" s="74" t="s">
        <v>33</v>
      </c>
      <c r="B18" s="8" t="s">
        <v>34</v>
      </c>
      <c r="C18" s="9">
        <v>78</v>
      </c>
      <c r="D18" s="9">
        <v>76</v>
      </c>
      <c r="E18" s="9">
        <v>83</v>
      </c>
      <c r="F18" s="9">
        <v>4.5</v>
      </c>
      <c r="G18" s="9">
        <v>392</v>
      </c>
      <c r="H18" s="9">
        <v>393</v>
      </c>
      <c r="I18" s="9">
        <v>391</v>
      </c>
      <c r="J18" s="10">
        <f aca="true" t="shared" si="0" ref="J18:J23">(1.73*(G18+H18+I18)/3*(C18+D18+E18)/3*0.9)/1000</f>
        <v>48.217175999999995</v>
      </c>
      <c r="K18" s="13">
        <v>15779</v>
      </c>
      <c r="L18" s="11">
        <f aca="true" t="shared" si="1" ref="L18:L23">K18/J18</f>
        <v>327.2485306895618</v>
      </c>
      <c r="M18" s="13">
        <v>13932</v>
      </c>
      <c r="N18" s="10">
        <f aca="true" t="shared" si="2" ref="N18:N23">M18/L18</f>
        <v>42.573147603270165</v>
      </c>
      <c r="O18" s="18"/>
    </row>
    <row r="19" spans="1:15" ht="26.25" customHeight="1">
      <c r="A19" s="74"/>
      <c r="B19" s="8" t="s">
        <v>35</v>
      </c>
      <c r="C19" s="9">
        <v>62</v>
      </c>
      <c r="D19" s="9">
        <v>60</v>
      </c>
      <c r="E19" s="9">
        <v>55</v>
      </c>
      <c r="F19" s="9">
        <v>3.2</v>
      </c>
      <c r="G19" s="9">
        <v>394</v>
      </c>
      <c r="H19" s="9">
        <v>396</v>
      </c>
      <c r="I19" s="9">
        <v>397</v>
      </c>
      <c r="J19" s="10">
        <f t="shared" si="0"/>
        <v>36.347127</v>
      </c>
      <c r="K19" s="13">
        <v>11284</v>
      </c>
      <c r="L19" s="11">
        <f t="shared" si="1"/>
        <v>310.45094705834657</v>
      </c>
      <c r="M19" s="13">
        <v>11512</v>
      </c>
      <c r="N19" s="10">
        <f t="shared" si="2"/>
        <v>37.08154254023396</v>
      </c>
      <c r="O19" s="18"/>
    </row>
    <row r="20" spans="1:15" ht="26.25" customHeight="1">
      <c r="A20" s="74"/>
      <c r="B20" s="8" t="s">
        <v>36</v>
      </c>
      <c r="C20" s="9">
        <v>68</v>
      </c>
      <c r="D20" s="9">
        <v>68</v>
      </c>
      <c r="E20" s="9">
        <v>67</v>
      </c>
      <c r="F20" s="9">
        <v>3.1</v>
      </c>
      <c r="G20" s="9">
        <v>403</v>
      </c>
      <c r="H20" s="9">
        <v>406</v>
      </c>
      <c r="I20" s="9">
        <v>408</v>
      </c>
      <c r="J20" s="10">
        <f t="shared" si="0"/>
        <v>42.739822999999994</v>
      </c>
      <c r="K20" s="13">
        <v>20017</v>
      </c>
      <c r="L20" s="11">
        <f t="shared" si="1"/>
        <v>468.3454117252662</v>
      </c>
      <c r="M20" s="13">
        <v>21026</v>
      </c>
      <c r="N20" s="10">
        <f t="shared" si="2"/>
        <v>44.894215836439024</v>
      </c>
      <c r="O20" s="18"/>
    </row>
    <row r="21" spans="1:15" ht="26.25" customHeight="1">
      <c r="A21" s="74"/>
      <c r="B21" s="8" t="s">
        <v>37</v>
      </c>
      <c r="C21" s="9">
        <v>53</v>
      </c>
      <c r="D21" s="9">
        <v>58</v>
      </c>
      <c r="E21" s="9">
        <v>51</v>
      </c>
      <c r="F21" s="9">
        <v>2.4</v>
      </c>
      <c r="G21" s="9">
        <v>405</v>
      </c>
      <c r="H21" s="9">
        <v>407</v>
      </c>
      <c r="I21" s="9">
        <v>406</v>
      </c>
      <c r="J21" s="10">
        <f t="shared" si="0"/>
        <v>34.135667999999995</v>
      </c>
      <c r="K21" s="13">
        <v>18968</v>
      </c>
      <c r="L21" s="11">
        <f t="shared" si="1"/>
        <v>555.66511837413</v>
      </c>
      <c r="M21" s="13">
        <v>19017</v>
      </c>
      <c r="N21" s="10">
        <f t="shared" si="2"/>
        <v>34.22385060923661</v>
      </c>
      <c r="O21" s="18"/>
    </row>
    <row r="22" spans="1:15" ht="26.25" customHeight="1">
      <c r="A22" s="74"/>
      <c r="B22" s="8" t="s">
        <v>38</v>
      </c>
      <c r="C22" s="9">
        <v>64</v>
      </c>
      <c r="D22" s="9">
        <v>67</v>
      </c>
      <c r="E22" s="9">
        <v>65</v>
      </c>
      <c r="F22" s="9">
        <v>3.1</v>
      </c>
      <c r="G22" s="9">
        <v>403</v>
      </c>
      <c r="H22" s="9">
        <v>405</v>
      </c>
      <c r="I22" s="9">
        <v>406</v>
      </c>
      <c r="J22" s="10">
        <f t="shared" si="0"/>
        <v>41.164311999999995</v>
      </c>
      <c r="K22" s="13">
        <v>19565</v>
      </c>
      <c r="L22" s="11">
        <f t="shared" si="1"/>
        <v>475.29034373269747</v>
      </c>
      <c r="M22" s="13">
        <v>24038</v>
      </c>
      <c r="N22" s="10">
        <f t="shared" si="2"/>
        <v>50.57540157710196</v>
      </c>
      <c r="O22" s="18"/>
    </row>
    <row r="23" spans="1:15" ht="12.75">
      <c r="A23" s="74"/>
      <c r="B23" s="8" t="s">
        <v>39</v>
      </c>
      <c r="C23" s="9">
        <v>53</v>
      </c>
      <c r="D23" s="9">
        <v>53</v>
      </c>
      <c r="E23" s="9">
        <v>51</v>
      </c>
      <c r="F23" s="9">
        <v>2.6</v>
      </c>
      <c r="G23" s="9">
        <v>403</v>
      </c>
      <c r="H23" s="9">
        <v>405</v>
      </c>
      <c r="I23" s="9">
        <v>406</v>
      </c>
      <c r="J23" s="10">
        <f t="shared" si="0"/>
        <v>32.973454</v>
      </c>
      <c r="K23" s="13">
        <v>13855</v>
      </c>
      <c r="L23" s="11">
        <f t="shared" si="1"/>
        <v>420.1864930498334</v>
      </c>
      <c r="M23" s="13">
        <v>171</v>
      </c>
      <c r="N23" s="10">
        <f t="shared" si="2"/>
        <v>0.406962153302057</v>
      </c>
      <c r="O23" s="18"/>
    </row>
    <row r="24" spans="1:15" s="19" customFormat="1" ht="26.25" customHeight="1">
      <c r="A24" s="74"/>
      <c r="B24" s="7" t="s">
        <v>29</v>
      </c>
      <c r="C24" s="4">
        <v>378</v>
      </c>
      <c r="D24" s="4">
        <v>382</v>
      </c>
      <c r="E24" s="4">
        <v>371</v>
      </c>
      <c r="F24" s="4">
        <v>18.9</v>
      </c>
      <c r="G24" s="4">
        <v>403</v>
      </c>
      <c r="H24" s="4">
        <f>MIN(H18:H23)</f>
        <v>393</v>
      </c>
      <c r="I24" s="4">
        <f>MIN(I18:I23)</f>
        <v>391</v>
      </c>
      <c r="J24" s="21">
        <f>SUM(J18:J23)</f>
        <v>235.57756</v>
      </c>
      <c r="K24" s="21">
        <f>SUM(K18:K23)</f>
        <v>99468</v>
      </c>
      <c r="L24" s="21"/>
      <c r="M24" s="21">
        <f>SUM(M18:M23)</f>
        <v>89696</v>
      </c>
      <c r="N24" s="21">
        <f>SUM(N18:N23)</f>
        <v>209.7551203195838</v>
      </c>
      <c r="O24" s="18"/>
    </row>
    <row r="25" spans="1:15" ht="22.5" customHeight="1">
      <c r="A25" s="74" t="s">
        <v>40</v>
      </c>
      <c r="B25" s="22" t="s">
        <v>41</v>
      </c>
      <c r="C25" s="9">
        <v>86</v>
      </c>
      <c r="D25" s="9">
        <v>88</v>
      </c>
      <c r="E25" s="9">
        <v>91</v>
      </c>
      <c r="F25" s="9">
        <v>7.7</v>
      </c>
      <c r="G25" s="9">
        <v>403</v>
      </c>
      <c r="H25" s="9">
        <v>402</v>
      </c>
      <c r="I25" s="9">
        <v>403</v>
      </c>
      <c r="J25" s="10">
        <f>(1.73*(G25+H25+I25)/3*(C25+D25+E25)/3*0.9)/1000</f>
        <v>55.38076</v>
      </c>
      <c r="K25" s="13">
        <v>11308</v>
      </c>
      <c r="L25" s="11">
        <f>K25/J25</f>
        <v>204.18643586689672</v>
      </c>
      <c r="M25" s="13">
        <v>11146</v>
      </c>
      <c r="N25" s="10">
        <f>M25/L25</f>
        <v>54.58736743544394</v>
      </c>
      <c r="O25" s="18"/>
    </row>
    <row r="26" spans="1:15" ht="22.5" customHeight="1">
      <c r="A26" s="74"/>
      <c r="B26" s="22" t="s">
        <v>42</v>
      </c>
      <c r="C26" s="9">
        <v>93</v>
      </c>
      <c r="D26" s="9">
        <v>97</v>
      </c>
      <c r="E26" s="9">
        <v>91</v>
      </c>
      <c r="F26" s="9">
        <v>7.9</v>
      </c>
      <c r="G26" s="9">
        <v>403</v>
      </c>
      <c r="H26" s="9">
        <v>402</v>
      </c>
      <c r="I26" s="9">
        <v>403</v>
      </c>
      <c r="J26" s="10">
        <f>(1.73*(G26+H26+I26)/3*(C26+D26+E26)/3*0.9)/1000</f>
        <v>58.72450400000001</v>
      </c>
      <c r="K26" s="13">
        <v>14340</v>
      </c>
      <c r="L26" s="11">
        <f>K26/J26</f>
        <v>244.1910790766321</v>
      </c>
      <c r="M26" s="13">
        <v>12905</v>
      </c>
      <c r="N26" s="10">
        <f>M26/L26</f>
        <v>52.847958446304055</v>
      </c>
      <c r="O26" s="18"/>
    </row>
    <row r="27" spans="1:15" ht="22.5" customHeight="1">
      <c r="A27" s="74"/>
      <c r="B27" s="22" t="s">
        <v>43</v>
      </c>
      <c r="C27" s="9">
        <v>125</v>
      </c>
      <c r="D27" s="9">
        <v>131</v>
      </c>
      <c r="E27" s="9">
        <v>111</v>
      </c>
      <c r="F27" s="9">
        <v>9</v>
      </c>
      <c r="G27" s="9">
        <v>398</v>
      </c>
      <c r="H27" s="9">
        <v>398</v>
      </c>
      <c r="I27" s="9">
        <v>396</v>
      </c>
      <c r="J27" s="10">
        <f>(1.73*(G27+H27+I27)/3*(C27+D27+E27)/3*0.9)/1000</f>
        <v>75.68127199999999</v>
      </c>
      <c r="K27" s="13">
        <v>35342</v>
      </c>
      <c r="L27" s="11">
        <f>K27/J27</f>
        <v>466.98475152478943</v>
      </c>
      <c r="M27" s="13">
        <v>4550</v>
      </c>
      <c r="N27" s="10">
        <f>M27/L27</f>
        <v>9.74335882519382</v>
      </c>
      <c r="O27" s="18"/>
    </row>
    <row r="28" spans="1:15" s="19" customFormat="1" ht="26.25" customHeight="1">
      <c r="A28" s="74"/>
      <c r="B28" s="7" t="s">
        <v>29</v>
      </c>
      <c r="C28" s="4">
        <v>284</v>
      </c>
      <c r="D28" s="4">
        <v>294</v>
      </c>
      <c r="E28" s="4">
        <v>193</v>
      </c>
      <c r="F28" s="4">
        <v>24.6</v>
      </c>
      <c r="G28" s="4">
        <v>398</v>
      </c>
      <c r="H28" s="4">
        <v>398</v>
      </c>
      <c r="I28" s="4">
        <v>396</v>
      </c>
      <c r="J28" s="21">
        <f>SUM(J25:J27)</f>
        <v>189.786536</v>
      </c>
      <c r="K28" s="21">
        <f>SUM(K25:K27)</f>
        <v>60990</v>
      </c>
      <c r="L28" s="21"/>
      <c r="M28" s="21">
        <f>SUM(M25:M27)</f>
        <v>28601</v>
      </c>
      <c r="N28" s="21">
        <f>SUM(N25:N27)</f>
        <v>117.17868470694181</v>
      </c>
      <c r="O28" s="18"/>
    </row>
    <row r="29" spans="1:15" ht="24" customHeight="1">
      <c r="A29" s="7"/>
      <c r="B29" s="22" t="s">
        <v>44</v>
      </c>
      <c r="C29" s="9">
        <v>170</v>
      </c>
      <c r="D29" s="9">
        <v>164</v>
      </c>
      <c r="E29" s="9">
        <v>169</v>
      </c>
      <c r="F29" s="9">
        <v>9</v>
      </c>
      <c r="G29" s="9">
        <v>405</v>
      </c>
      <c r="H29" s="9">
        <v>404</v>
      </c>
      <c r="I29" s="9">
        <v>404</v>
      </c>
      <c r="J29" s="10">
        <f>(1.73*(G29+H29+I29)/3*(C29+D29+E29)/3*0.9)/1000</f>
        <v>105.554047</v>
      </c>
      <c r="K29" s="13">
        <v>53040</v>
      </c>
      <c r="L29" s="11">
        <f>K29/J29</f>
        <v>502.49139192171384</v>
      </c>
      <c r="M29" s="13">
        <v>71400</v>
      </c>
      <c r="N29" s="10">
        <f>M29/L29</f>
        <v>142.09198634615385</v>
      </c>
      <c r="O29" s="18"/>
    </row>
    <row r="30" spans="1:15" ht="24" customHeight="1">
      <c r="A30" s="7"/>
      <c r="B30" s="22" t="s">
        <v>45</v>
      </c>
      <c r="C30" s="9">
        <v>165</v>
      </c>
      <c r="D30" s="9">
        <v>131</v>
      </c>
      <c r="E30" s="9">
        <v>158</v>
      </c>
      <c r="F30" s="9">
        <v>5</v>
      </c>
      <c r="G30" s="9">
        <v>404</v>
      </c>
      <c r="H30" s="9">
        <v>407</v>
      </c>
      <c r="I30" s="9">
        <v>407</v>
      </c>
      <c r="J30" s="10">
        <f>(1.73*(G30+H30+I30)/3*(C30+D30+E30)/3*0.9)/1000</f>
        <v>95.664156</v>
      </c>
      <c r="K30" s="13">
        <v>27360</v>
      </c>
      <c r="L30" s="11">
        <f>K30/J30</f>
        <v>286.0005371290789</v>
      </c>
      <c r="M30" s="13">
        <v>27720</v>
      </c>
      <c r="N30" s="10">
        <f>M30/L30</f>
        <v>96.92289489473686</v>
      </c>
      <c r="O30" s="18"/>
    </row>
    <row r="31" spans="1:15" s="19" customFormat="1" ht="27" customHeight="1">
      <c r="A31" s="7"/>
      <c r="B31" s="7" t="s">
        <v>29</v>
      </c>
      <c r="C31" s="4">
        <v>475</v>
      </c>
      <c r="D31" s="4">
        <v>431</v>
      </c>
      <c r="E31" s="4">
        <v>471</v>
      </c>
      <c r="F31" s="4">
        <v>18.5</v>
      </c>
      <c r="G31" s="4">
        <v>404</v>
      </c>
      <c r="H31" s="4">
        <v>404</v>
      </c>
      <c r="I31" s="4">
        <v>404</v>
      </c>
      <c r="J31" s="21">
        <f>SUM(J29:J30)</f>
        <v>201.21820300000002</v>
      </c>
      <c r="K31" s="21">
        <f>SUM(K29:K30)</f>
        <v>80400</v>
      </c>
      <c r="L31" s="21"/>
      <c r="M31" s="21">
        <f>SUM(M29:M30)</f>
        <v>99120</v>
      </c>
      <c r="N31" s="21">
        <f>SUM(N29:N30)</f>
        <v>239.0148812408907</v>
      </c>
      <c r="O31" s="18"/>
    </row>
    <row r="32" spans="1:15" ht="18.75" customHeight="1">
      <c r="A32" s="74" t="s">
        <v>46</v>
      </c>
      <c r="B32" s="22" t="s">
        <v>47</v>
      </c>
      <c r="C32" s="9">
        <v>402</v>
      </c>
      <c r="D32" s="9">
        <v>405</v>
      </c>
      <c r="E32" s="9">
        <v>407</v>
      </c>
      <c r="F32" s="9">
        <v>18</v>
      </c>
      <c r="G32" s="9">
        <v>384</v>
      </c>
      <c r="H32" s="9">
        <v>380</v>
      </c>
      <c r="I32" s="9">
        <v>383</v>
      </c>
      <c r="J32" s="10">
        <f>(1.73*(G32+H32+I32)/3*(C32+D32+E32)/3*0.9)/1000</f>
        <v>240.89523399999996</v>
      </c>
      <c r="K32" s="13">
        <v>48176</v>
      </c>
      <c r="L32" s="11">
        <f>K32/J32</f>
        <v>199.98735217816724</v>
      </c>
      <c r="M32" s="13">
        <v>31697</v>
      </c>
      <c r="N32" s="10">
        <f>M32/L32</f>
        <v>158.49502308406673</v>
      </c>
      <c r="O32" s="18"/>
    </row>
    <row r="33" spans="1:15" ht="18.75" customHeight="1">
      <c r="A33" s="74"/>
      <c r="B33" s="22" t="s">
        <v>48</v>
      </c>
      <c r="C33" s="9">
        <v>23</v>
      </c>
      <c r="D33" s="9">
        <v>25</v>
      </c>
      <c r="E33" s="9">
        <v>22</v>
      </c>
      <c r="F33" s="9">
        <v>1.5</v>
      </c>
      <c r="G33" s="9">
        <v>402</v>
      </c>
      <c r="H33" s="9">
        <v>401</v>
      </c>
      <c r="I33" s="9">
        <v>402</v>
      </c>
      <c r="J33" s="10">
        <f>(1.73*(G33+H33+I33)/3*(C33+D33+E33)/3*0.9)/1000</f>
        <v>14.592550000000001</v>
      </c>
      <c r="K33" s="13">
        <v>7944</v>
      </c>
      <c r="L33" s="11">
        <f>K33/J33</f>
        <v>544.3873757499546</v>
      </c>
      <c r="M33" s="13">
        <v>6263</v>
      </c>
      <c r="N33" s="10">
        <f>M33/L33</f>
        <v>11.504675308408862</v>
      </c>
      <c r="O33" s="18"/>
    </row>
    <row r="34" spans="1:15" ht="21.75" customHeight="1">
      <c r="A34" s="74"/>
      <c r="B34" s="22" t="s">
        <v>49</v>
      </c>
      <c r="C34" s="9">
        <v>80</v>
      </c>
      <c r="D34" s="9">
        <v>77</v>
      </c>
      <c r="E34" s="9">
        <v>82</v>
      </c>
      <c r="F34" s="9">
        <v>5</v>
      </c>
      <c r="G34" s="9">
        <v>400</v>
      </c>
      <c r="H34" s="9">
        <v>396</v>
      </c>
      <c r="I34" s="9">
        <v>401</v>
      </c>
      <c r="J34" s="10">
        <f>(1.73*(G34+H34+I34)/3*(C34+D34+E34)/3*0.9)/1000</f>
        <v>49.49235900000001</v>
      </c>
      <c r="K34" s="13">
        <v>17320</v>
      </c>
      <c r="L34" s="11">
        <f>K34/J34</f>
        <v>349.9530099181572</v>
      </c>
      <c r="M34" s="13">
        <v>15680</v>
      </c>
      <c r="N34" s="10">
        <f>M34/L34</f>
        <v>44.806015538106244</v>
      </c>
      <c r="O34" s="18"/>
    </row>
    <row r="35" spans="1:15" ht="21" customHeight="1">
      <c r="A35" s="74"/>
      <c r="B35" s="8" t="s">
        <v>50</v>
      </c>
      <c r="C35" s="9">
        <v>192</v>
      </c>
      <c r="D35" s="9">
        <v>184</v>
      </c>
      <c r="E35" s="9">
        <v>188</v>
      </c>
      <c r="F35" s="9">
        <v>7</v>
      </c>
      <c r="G35" s="9">
        <v>388</v>
      </c>
      <c r="H35" s="9">
        <v>381</v>
      </c>
      <c r="I35" s="9">
        <v>388</v>
      </c>
      <c r="J35" s="10">
        <f>(1.73*(G35+H35+I35)/3*(C35+D35+E35)/3*0.9)/1000</f>
        <v>112.89080399999997</v>
      </c>
      <c r="K35" s="13">
        <v>51760</v>
      </c>
      <c r="L35" s="11">
        <f>K35/J35</f>
        <v>458.4961588191011</v>
      </c>
      <c r="M35" s="13">
        <v>42560</v>
      </c>
      <c r="N35" s="10">
        <f>M35/L35</f>
        <v>92.82520514374032</v>
      </c>
      <c r="O35" s="18"/>
    </row>
    <row r="36" spans="1:15" s="19" customFormat="1" ht="25.5" customHeight="1">
      <c r="A36" s="74"/>
      <c r="B36" s="7" t="s">
        <v>29</v>
      </c>
      <c r="C36" s="4">
        <v>682</v>
      </c>
      <c r="D36" s="4">
        <v>678</v>
      </c>
      <c r="E36" s="4">
        <v>685</v>
      </c>
      <c r="F36" s="4">
        <v>31.5</v>
      </c>
      <c r="G36" s="4">
        <v>384</v>
      </c>
      <c r="H36" s="4">
        <v>380</v>
      </c>
      <c r="I36" s="4">
        <v>383</v>
      </c>
      <c r="J36" s="21">
        <f>SUM(J32:J35)</f>
        <v>417.8709469999999</v>
      </c>
      <c r="K36" s="21">
        <f>SUM(K32:K35)</f>
        <v>125200</v>
      </c>
      <c r="L36" s="21"/>
      <c r="M36" s="21">
        <f>SUM(M32:M35)</f>
        <v>96200</v>
      </c>
      <c r="N36" s="21">
        <f>SUM(N32:N35)</f>
        <v>307.63091907432215</v>
      </c>
      <c r="O36" s="18"/>
    </row>
    <row r="37" spans="1:15" ht="22.5" customHeight="1">
      <c r="A37" s="75" t="s">
        <v>51</v>
      </c>
      <c r="B37" s="8" t="s">
        <v>52</v>
      </c>
      <c r="C37" s="9">
        <v>33</v>
      </c>
      <c r="D37" s="9">
        <v>32</v>
      </c>
      <c r="E37" s="9">
        <v>21.4</v>
      </c>
      <c r="F37" s="9">
        <v>1.5</v>
      </c>
      <c r="G37" s="9">
        <v>408</v>
      </c>
      <c r="H37" s="9">
        <v>412</v>
      </c>
      <c r="I37" s="9">
        <v>412</v>
      </c>
      <c r="J37" s="10">
        <f aca="true" t="shared" si="3" ref="J37:J42">(1.73*(G37+H37+I37)/3*(C37+D37+E37)/3*0.9)/1000</f>
        <v>18.414950400000002</v>
      </c>
      <c r="K37" s="13">
        <v>4320</v>
      </c>
      <c r="L37" s="11">
        <f aca="true" t="shared" si="4" ref="L37:L42">K37/J37</f>
        <v>234.59199759777792</v>
      </c>
      <c r="M37" s="13">
        <v>3000</v>
      </c>
      <c r="N37" s="10">
        <f aca="true" t="shared" si="5" ref="N37:N42">M37/L37</f>
        <v>12.788160000000001</v>
      </c>
      <c r="O37" s="18"/>
    </row>
    <row r="38" spans="1:15" ht="23.25" customHeight="1">
      <c r="A38" s="75"/>
      <c r="B38" s="8" t="s">
        <v>53</v>
      </c>
      <c r="C38" s="23">
        <v>22</v>
      </c>
      <c r="D38" s="23">
        <v>20</v>
      </c>
      <c r="E38" s="23">
        <v>19</v>
      </c>
      <c r="F38" s="23">
        <v>1</v>
      </c>
      <c r="G38" s="23">
        <v>408</v>
      </c>
      <c r="H38" s="23">
        <v>412</v>
      </c>
      <c r="I38" s="23">
        <v>412</v>
      </c>
      <c r="J38" s="10">
        <f t="shared" si="3"/>
        <v>13.001296000000002</v>
      </c>
      <c r="K38" s="13">
        <v>7360</v>
      </c>
      <c r="L38" s="11">
        <f t="shared" si="4"/>
        <v>566.0974105966051</v>
      </c>
      <c r="M38" s="13">
        <v>6440</v>
      </c>
      <c r="N38" s="10">
        <f t="shared" si="5"/>
        <v>11.376134000000002</v>
      </c>
      <c r="O38" s="18"/>
    </row>
    <row r="39" spans="1:15" ht="23.25" customHeight="1">
      <c r="A39" s="75"/>
      <c r="B39" s="8" t="s">
        <v>54</v>
      </c>
      <c r="C39" s="23">
        <v>120</v>
      </c>
      <c r="D39" s="23">
        <v>134</v>
      </c>
      <c r="E39" s="23">
        <v>132</v>
      </c>
      <c r="F39" s="23">
        <v>19</v>
      </c>
      <c r="G39" s="23">
        <v>407</v>
      </c>
      <c r="H39" s="23">
        <v>410</v>
      </c>
      <c r="I39" s="23">
        <v>410</v>
      </c>
      <c r="J39" s="10">
        <f t="shared" si="3"/>
        <v>81.93660600000001</v>
      </c>
      <c r="K39" s="13">
        <v>18280</v>
      </c>
      <c r="L39" s="11">
        <f t="shared" si="4"/>
        <v>223.09930679823373</v>
      </c>
      <c r="M39" s="13">
        <v>17220</v>
      </c>
      <c r="N39" s="10">
        <f t="shared" si="5"/>
        <v>77.18535860612693</v>
      </c>
      <c r="O39" s="18"/>
    </row>
    <row r="40" spans="1:15" ht="23.25" customHeight="1">
      <c r="A40" s="75"/>
      <c r="B40" s="8" t="s">
        <v>55</v>
      </c>
      <c r="C40" s="23">
        <v>130</v>
      </c>
      <c r="D40" s="23">
        <v>127</v>
      </c>
      <c r="E40" s="23">
        <v>134</v>
      </c>
      <c r="F40" s="23">
        <v>17.2</v>
      </c>
      <c r="G40" s="23">
        <v>407</v>
      </c>
      <c r="H40" s="23">
        <v>410</v>
      </c>
      <c r="I40" s="23">
        <v>410</v>
      </c>
      <c r="J40" s="10">
        <f t="shared" si="3"/>
        <v>82.99796099999999</v>
      </c>
      <c r="K40" s="13">
        <v>20840</v>
      </c>
      <c r="L40" s="11">
        <f t="shared" si="4"/>
        <v>251.09050570531488</v>
      </c>
      <c r="M40" s="13">
        <v>18280</v>
      </c>
      <c r="N40" s="10">
        <f t="shared" si="5"/>
        <v>72.8024341209213</v>
      </c>
      <c r="O40" s="18"/>
    </row>
    <row r="41" spans="1:15" ht="23.25" customHeight="1">
      <c r="A41" s="75"/>
      <c r="B41" s="8" t="s">
        <v>38</v>
      </c>
      <c r="C41" s="23">
        <v>91</v>
      </c>
      <c r="D41" s="23">
        <v>97</v>
      </c>
      <c r="E41" s="23">
        <v>94</v>
      </c>
      <c r="F41" s="23">
        <v>12</v>
      </c>
      <c r="G41" s="23">
        <v>408</v>
      </c>
      <c r="H41" s="23">
        <v>408</v>
      </c>
      <c r="I41" s="23">
        <v>408</v>
      </c>
      <c r="J41" s="10">
        <f t="shared" si="3"/>
        <v>59.71406400000001</v>
      </c>
      <c r="K41" s="13">
        <v>18120</v>
      </c>
      <c r="L41" s="11">
        <f t="shared" si="4"/>
        <v>303.44610274725227</v>
      </c>
      <c r="M41" s="13">
        <v>15880</v>
      </c>
      <c r="N41" s="10">
        <f t="shared" si="5"/>
        <v>52.33219295364239</v>
      </c>
      <c r="O41" s="18"/>
    </row>
    <row r="42" spans="1:15" ht="23.25" customHeight="1">
      <c r="A42" s="75"/>
      <c r="B42" s="8" t="s">
        <v>39</v>
      </c>
      <c r="C42" s="23">
        <v>151</v>
      </c>
      <c r="D42" s="23">
        <v>144</v>
      </c>
      <c r="E42" s="23">
        <v>167</v>
      </c>
      <c r="F42" s="23">
        <v>9</v>
      </c>
      <c r="G42" s="23">
        <v>408</v>
      </c>
      <c r="H42" s="23">
        <v>412</v>
      </c>
      <c r="I42" s="23">
        <v>412</v>
      </c>
      <c r="J42" s="10">
        <f t="shared" si="3"/>
        <v>98.468832</v>
      </c>
      <c r="K42" s="13">
        <v>59793</v>
      </c>
      <c r="L42" s="11">
        <f t="shared" si="4"/>
        <v>607.2276758599106</v>
      </c>
      <c r="M42" s="13">
        <v>26610</v>
      </c>
      <c r="N42" s="10">
        <f t="shared" si="5"/>
        <v>43.822113282825754</v>
      </c>
      <c r="O42" s="18"/>
    </row>
    <row r="43" spans="1:15" s="19" customFormat="1" ht="23.25" customHeight="1">
      <c r="A43" s="75"/>
      <c r="B43" s="7" t="s">
        <v>29</v>
      </c>
      <c r="C43" s="4">
        <v>430</v>
      </c>
      <c r="D43" s="4">
        <v>447</v>
      </c>
      <c r="E43" s="4">
        <v>421.4</v>
      </c>
      <c r="F43" s="4">
        <v>59.7</v>
      </c>
      <c r="G43" s="4">
        <v>407</v>
      </c>
      <c r="H43" s="4">
        <v>410</v>
      </c>
      <c r="I43" s="4">
        <v>410</v>
      </c>
      <c r="J43" s="21">
        <f>SUM(J37:J42)</f>
        <v>354.5337094</v>
      </c>
      <c r="K43" s="21">
        <f>SUM(K37:K42)</f>
        <v>128713</v>
      </c>
      <c r="L43" s="21"/>
      <c r="M43" s="21">
        <f>SUM(M37:M42)</f>
        <v>87430</v>
      </c>
      <c r="N43" s="21">
        <f>SUM(N37:N42)</f>
        <v>270.3063929635164</v>
      </c>
      <c r="O43" s="18"/>
    </row>
    <row r="44" spans="1:15" ht="38.25">
      <c r="A44" s="24" t="s">
        <v>56</v>
      </c>
      <c r="B44" s="23" t="s">
        <v>57</v>
      </c>
      <c r="C44" s="25">
        <v>710</v>
      </c>
      <c r="D44" s="25">
        <v>695</v>
      </c>
      <c r="E44" s="25">
        <v>715</v>
      </c>
      <c r="F44" s="25">
        <v>6</v>
      </c>
      <c r="G44" s="25">
        <v>382</v>
      </c>
      <c r="H44" s="25">
        <v>380</v>
      </c>
      <c r="I44" s="25">
        <v>384</v>
      </c>
      <c r="J44" s="10">
        <f aca="true" t="shared" si="6" ref="J44:J61">(1.73*(G44+H44+I44)/3*(C44+D44+E44)/3*0.9)/1000</f>
        <v>420.30696</v>
      </c>
      <c r="K44" s="13">
        <v>218376</v>
      </c>
      <c r="L44" s="11">
        <f aca="true" t="shared" si="7" ref="L44:L61">K44/J44</f>
        <v>519.563130717607</v>
      </c>
      <c r="M44" s="13">
        <v>183096</v>
      </c>
      <c r="N44" s="10">
        <f aca="true" t="shared" si="8" ref="N44:N61">M44/L44</f>
        <v>352.4037584174085</v>
      </c>
      <c r="O44" s="18"/>
    </row>
    <row r="45" spans="1:15" ht="38.25">
      <c r="A45" s="24" t="s">
        <v>58</v>
      </c>
      <c r="B45" s="23" t="s">
        <v>59</v>
      </c>
      <c r="C45" s="25">
        <v>517</v>
      </c>
      <c r="D45" s="25">
        <v>505</v>
      </c>
      <c r="E45" s="25">
        <v>502</v>
      </c>
      <c r="F45" s="25">
        <v>8</v>
      </c>
      <c r="G45" s="25">
        <v>376</v>
      </c>
      <c r="H45" s="25">
        <v>379</v>
      </c>
      <c r="I45" s="25">
        <v>380</v>
      </c>
      <c r="J45" s="10">
        <f t="shared" si="6"/>
        <v>299.24502</v>
      </c>
      <c r="K45" s="13">
        <v>155160</v>
      </c>
      <c r="L45" s="11">
        <f t="shared" si="7"/>
        <v>518.5048693542168</v>
      </c>
      <c r="M45" s="13">
        <v>165600</v>
      </c>
      <c r="N45" s="10">
        <f t="shared" si="8"/>
        <v>319.3798357308585</v>
      </c>
      <c r="O45" s="18"/>
    </row>
    <row r="46" spans="1:15" ht="38.25">
      <c r="A46" s="24" t="s">
        <v>60</v>
      </c>
      <c r="B46" s="23" t="s">
        <v>59</v>
      </c>
      <c r="C46" s="25">
        <v>81</v>
      </c>
      <c r="D46" s="25">
        <v>74</v>
      </c>
      <c r="E46" s="25">
        <v>78</v>
      </c>
      <c r="F46" s="25">
        <v>7</v>
      </c>
      <c r="G46" s="25">
        <v>388</v>
      </c>
      <c r="H46" s="25">
        <v>390</v>
      </c>
      <c r="I46" s="25">
        <v>390</v>
      </c>
      <c r="J46" s="10">
        <f t="shared" si="6"/>
        <v>47.080912</v>
      </c>
      <c r="K46" s="13">
        <v>1</v>
      </c>
      <c r="L46" s="11">
        <f t="shared" si="7"/>
        <v>0.021240030354552183</v>
      </c>
      <c r="M46" s="13"/>
      <c r="N46" s="10">
        <f t="shared" si="8"/>
        <v>0</v>
      </c>
      <c r="O46" s="18"/>
    </row>
    <row r="47" spans="1:15" ht="38.25">
      <c r="A47" s="24" t="s">
        <v>61</v>
      </c>
      <c r="B47" s="23" t="s">
        <v>59</v>
      </c>
      <c r="C47" s="25">
        <v>170</v>
      </c>
      <c r="D47" s="25">
        <v>192</v>
      </c>
      <c r="E47" s="25">
        <v>188</v>
      </c>
      <c r="F47" s="25">
        <v>14</v>
      </c>
      <c r="G47" s="25">
        <v>362</v>
      </c>
      <c r="H47" s="25">
        <v>360</v>
      </c>
      <c r="I47" s="25">
        <v>364</v>
      </c>
      <c r="J47" s="10">
        <f t="shared" si="6"/>
        <v>103.3329</v>
      </c>
      <c r="K47" s="13">
        <v>1</v>
      </c>
      <c r="L47" s="11">
        <f t="shared" si="7"/>
        <v>0.009677459937735224</v>
      </c>
      <c r="M47" s="13"/>
      <c r="N47" s="10">
        <f t="shared" si="8"/>
        <v>0</v>
      </c>
      <c r="O47" s="18"/>
    </row>
    <row r="48" spans="1:15" ht="38.25">
      <c r="A48" s="26" t="s">
        <v>62</v>
      </c>
      <c r="B48" s="27" t="s">
        <v>63</v>
      </c>
      <c r="C48" s="28">
        <v>46</v>
      </c>
      <c r="D48" s="28">
        <v>49</v>
      </c>
      <c r="E48" s="28">
        <v>44</v>
      </c>
      <c r="F48" s="29" t="s">
        <v>64</v>
      </c>
      <c r="G48" s="28">
        <v>403</v>
      </c>
      <c r="H48" s="28">
        <v>401</v>
      </c>
      <c r="I48" s="28">
        <v>401</v>
      </c>
      <c r="J48" s="10">
        <f t="shared" si="6"/>
        <v>28.976634999999998</v>
      </c>
      <c r="K48" s="13">
        <v>7710</v>
      </c>
      <c r="L48" s="11">
        <f t="shared" si="7"/>
        <v>266.0764440039363</v>
      </c>
      <c r="M48" s="13">
        <v>6210</v>
      </c>
      <c r="N48" s="10">
        <f t="shared" si="8"/>
        <v>23.339157373540857</v>
      </c>
      <c r="O48" s="18"/>
    </row>
    <row r="49" spans="1:15" ht="38.25">
      <c r="A49" s="26" t="s">
        <v>65</v>
      </c>
      <c r="B49" s="27" t="s">
        <v>63</v>
      </c>
      <c r="C49" s="28">
        <v>77</v>
      </c>
      <c r="D49" s="28">
        <v>81</v>
      </c>
      <c r="E49" s="28">
        <v>80</v>
      </c>
      <c r="F49" s="28">
        <v>4</v>
      </c>
      <c r="G49" s="28">
        <v>400</v>
      </c>
      <c r="H49" s="28">
        <v>399</v>
      </c>
      <c r="I49" s="28">
        <v>401</v>
      </c>
      <c r="J49" s="10">
        <f t="shared" si="6"/>
        <v>49.40879999999999</v>
      </c>
      <c r="K49" s="13">
        <v>16600</v>
      </c>
      <c r="L49" s="11">
        <f t="shared" si="7"/>
        <v>335.9725393047393</v>
      </c>
      <c r="M49" s="13">
        <v>6160</v>
      </c>
      <c r="N49" s="10">
        <f t="shared" si="8"/>
        <v>18.334831807228912</v>
      </c>
      <c r="O49" s="18"/>
    </row>
    <row r="50" spans="1:15" ht="38.25">
      <c r="A50" s="26" t="s">
        <v>66</v>
      </c>
      <c r="B50" s="30" t="s">
        <v>67</v>
      </c>
      <c r="C50" s="28">
        <v>165</v>
      </c>
      <c r="D50" s="28">
        <v>170</v>
      </c>
      <c r="E50" s="28">
        <v>144</v>
      </c>
      <c r="F50" s="28">
        <v>12</v>
      </c>
      <c r="G50" s="28">
        <v>398</v>
      </c>
      <c r="H50" s="28">
        <v>396</v>
      </c>
      <c r="I50" s="28">
        <v>396</v>
      </c>
      <c r="J50" s="10">
        <f t="shared" si="6"/>
        <v>98.61172999999998</v>
      </c>
      <c r="K50" s="13">
        <v>60560</v>
      </c>
      <c r="L50" s="11">
        <f t="shared" si="7"/>
        <v>614.1257231771516</v>
      </c>
      <c r="M50" s="13">
        <v>48700</v>
      </c>
      <c r="N50" s="10">
        <f t="shared" si="8"/>
        <v>79.29972343130777</v>
      </c>
      <c r="O50" s="18"/>
    </row>
    <row r="51" spans="1:15" ht="38.25">
      <c r="A51" s="26" t="s">
        <v>68</v>
      </c>
      <c r="B51" s="30" t="s">
        <v>69</v>
      </c>
      <c r="C51" s="28">
        <v>222</v>
      </c>
      <c r="D51" s="28">
        <v>199</v>
      </c>
      <c r="E51" s="28">
        <v>211</v>
      </c>
      <c r="F51" s="28">
        <v>9</v>
      </c>
      <c r="G51" s="28">
        <v>401</v>
      </c>
      <c r="H51" s="28">
        <v>402</v>
      </c>
      <c r="I51" s="28">
        <v>402</v>
      </c>
      <c r="J51" s="10">
        <f t="shared" si="6"/>
        <v>131.74988000000002</v>
      </c>
      <c r="K51" s="13">
        <v>90600</v>
      </c>
      <c r="L51" s="11">
        <f t="shared" si="7"/>
        <v>687.6666604933529</v>
      </c>
      <c r="M51" s="13">
        <v>73200</v>
      </c>
      <c r="N51" s="10">
        <f t="shared" si="8"/>
        <v>106.4469229139073</v>
      </c>
      <c r="O51" s="18"/>
    </row>
    <row r="52" spans="1:15" ht="25.5">
      <c r="A52" s="26" t="s">
        <v>70</v>
      </c>
      <c r="B52" s="72" t="s">
        <v>71</v>
      </c>
      <c r="C52" s="28">
        <v>86</v>
      </c>
      <c r="D52" s="28">
        <v>88</v>
      </c>
      <c r="E52" s="28">
        <v>82</v>
      </c>
      <c r="F52" s="28">
        <v>7</v>
      </c>
      <c r="G52" s="28">
        <v>382</v>
      </c>
      <c r="H52" s="28">
        <v>384</v>
      </c>
      <c r="I52" s="28">
        <v>386</v>
      </c>
      <c r="J52" s="10">
        <f t="shared" si="6"/>
        <v>51.01977600000001</v>
      </c>
      <c r="K52" s="13">
        <v>17170</v>
      </c>
      <c r="L52" s="11">
        <f t="shared" si="7"/>
        <v>336.53616981775843</v>
      </c>
      <c r="M52" s="13">
        <v>9242</v>
      </c>
      <c r="N52" s="10">
        <f t="shared" si="8"/>
        <v>27.462129865579506</v>
      </c>
      <c r="O52" s="18"/>
    </row>
    <row r="53" spans="1:15" ht="25.5">
      <c r="A53" s="26" t="s">
        <v>72</v>
      </c>
      <c r="B53" s="72"/>
      <c r="C53" s="31">
        <v>267</v>
      </c>
      <c r="D53" s="31">
        <v>241</v>
      </c>
      <c r="E53" s="31">
        <v>255</v>
      </c>
      <c r="F53" s="31">
        <v>12</v>
      </c>
      <c r="G53" s="31">
        <v>385</v>
      </c>
      <c r="H53" s="31">
        <v>380</v>
      </c>
      <c r="I53" s="31">
        <v>382</v>
      </c>
      <c r="J53" s="10">
        <f t="shared" si="6"/>
        <v>151.40285299999996</v>
      </c>
      <c r="K53" s="13">
        <v>90259</v>
      </c>
      <c r="L53" s="11">
        <f t="shared" si="7"/>
        <v>596.1512495408526</v>
      </c>
      <c r="M53" s="13">
        <v>15755</v>
      </c>
      <c r="N53" s="10">
        <f t="shared" si="8"/>
        <v>26.42785704489302</v>
      </c>
      <c r="O53" s="18"/>
    </row>
    <row r="54" spans="1:15" ht="14.25" customHeight="1">
      <c r="A54" s="76" t="s">
        <v>73</v>
      </c>
      <c r="B54" s="31" t="s">
        <v>74</v>
      </c>
      <c r="C54" s="28">
        <v>16</v>
      </c>
      <c r="D54" s="28">
        <v>17</v>
      </c>
      <c r="E54" s="28">
        <v>12</v>
      </c>
      <c r="F54" s="28">
        <v>0.5</v>
      </c>
      <c r="G54" s="28">
        <v>402</v>
      </c>
      <c r="H54" s="28">
        <v>401</v>
      </c>
      <c r="I54" s="28">
        <v>402</v>
      </c>
      <c r="J54" s="10">
        <f t="shared" si="6"/>
        <v>9.380925000000001</v>
      </c>
      <c r="K54" s="13">
        <v>4140</v>
      </c>
      <c r="L54" s="11">
        <f t="shared" si="7"/>
        <v>441.321085074233</v>
      </c>
      <c r="M54" s="13">
        <v>800</v>
      </c>
      <c r="N54" s="10">
        <f t="shared" si="8"/>
        <v>1.812739130434783</v>
      </c>
      <c r="O54" s="18"/>
    </row>
    <row r="55" spans="1:15" ht="25.5">
      <c r="A55" s="76"/>
      <c r="B55" s="33" t="s">
        <v>75</v>
      </c>
      <c r="C55" s="28">
        <v>24</v>
      </c>
      <c r="D55" s="28">
        <v>20</v>
      </c>
      <c r="E55" s="28">
        <v>19</v>
      </c>
      <c r="F55" s="28">
        <v>1.5</v>
      </c>
      <c r="G55" s="28">
        <v>402</v>
      </c>
      <c r="H55" s="28">
        <v>401</v>
      </c>
      <c r="I55" s="28">
        <v>402</v>
      </c>
      <c r="J55" s="10">
        <f t="shared" si="6"/>
        <v>13.133295000000002</v>
      </c>
      <c r="K55" s="13">
        <v>9320</v>
      </c>
      <c r="L55" s="11">
        <f t="shared" si="7"/>
        <v>709.6467413547018</v>
      </c>
      <c r="M55" s="13">
        <v>4900</v>
      </c>
      <c r="N55" s="10">
        <f t="shared" si="8"/>
        <v>6.904843937768241</v>
      </c>
      <c r="O55" s="18"/>
    </row>
    <row r="56" spans="1:15" ht="25.5">
      <c r="A56" s="26" t="s">
        <v>76</v>
      </c>
      <c r="B56" s="31" t="s">
        <v>77</v>
      </c>
      <c r="C56" s="28">
        <v>77</v>
      </c>
      <c r="D56" s="28">
        <v>84</v>
      </c>
      <c r="E56" s="28">
        <v>99</v>
      </c>
      <c r="F56" s="28">
        <v>16</v>
      </c>
      <c r="G56" s="28">
        <v>358</v>
      </c>
      <c r="H56" s="28">
        <v>355</v>
      </c>
      <c r="I56" s="28">
        <v>349</v>
      </c>
      <c r="J56" s="10">
        <f t="shared" si="6"/>
        <v>47.76875999999999</v>
      </c>
      <c r="K56" s="13">
        <v>7696</v>
      </c>
      <c r="L56" s="11">
        <f t="shared" si="7"/>
        <v>161.10947824477756</v>
      </c>
      <c r="M56" s="13">
        <v>6182</v>
      </c>
      <c r="N56" s="10">
        <f t="shared" si="8"/>
        <v>38.371423378378374</v>
      </c>
      <c r="O56" s="18"/>
    </row>
    <row r="57" spans="1:15" ht="25.5">
      <c r="A57" s="26" t="s">
        <v>78</v>
      </c>
      <c r="B57" s="72" t="s">
        <v>79</v>
      </c>
      <c r="C57" s="31">
        <v>198</v>
      </c>
      <c r="D57" s="31">
        <v>178</v>
      </c>
      <c r="E57" s="31">
        <v>163</v>
      </c>
      <c r="F57" s="31">
        <v>18</v>
      </c>
      <c r="G57" s="31">
        <v>362</v>
      </c>
      <c r="H57" s="31">
        <v>356</v>
      </c>
      <c r="I57" s="31">
        <v>364</v>
      </c>
      <c r="J57" s="10">
        <f t="shared" si="6"/>
        <v>100.89325399999998</v>
      </c>
      <c r="K57" s="13">
        <v>63100</v>
      </c>
      <c r="L57" s="11">
        <f t="shared" si="7"/>
        <v>625.4134691700995</v>
      </c>
      <c r="M57" s="13">
        <v>20372</v>
      </c>
      <c r="N57" s="10">
        <f t="shared" si="8"/>
        <v>32.57365087936608</v>
      </c>
      <c r="O57" s="18"/>
    </row>
    <row r="58" spans="1:15" ht="25.5">
      <c r="A58" s="26" t="s">
        <v>80</v>
      </c>
      <c r="B58" s="72"/>
      <c r="C58" s="31">
        <v>187</v>
      </c>
      <c r="D58" s="31">
        <v>192</v>
      </c>
      <c r="E58" s="31">
        <v>211</v>
      </c>
      <c r="F58" s="31">
        <v>17</v>
      </c>
      <c r="G58" s="31">
        <v>350</v>
      </c>
      <c r="H58" s="31">
        <v>352</v>
      </c>
      <c r="I58" s="31">
        <v>358</v>
      </c>
      <c r="J58" s="10">
        <f t="shared" si="6"/>
        <v>108.1942</v>
      </c>
      <c r="K58" s="13">
        <v>69700</v>
      </c>
      <c r="L58" s="11">
        <f t="shared" si="7"/>
        <v>644.2119817883029</v>
      </c>
      <c r="M58" s="13">
        <v>15816</v>
      </c>
      <c r="N58" s="10">
        <f t="shared" si="8"/>
        <v>24.55092492395983</v>
      </c>
      <c r="O58" s="18"/>
    </row>
    <row r="59" spans="1:15" ht="25.5">
      <c r="A59" s="26" t="s">
        <v>81</v>
      </c>
      <c r="B59" s="72" t="s">
        <v>82</v>
      </c>
      <c r="C59" s="28">
        <v>295</v>
      </c>
      <c r="D59" s="28">
        <v>301</v>
      </c>
      <c r="E59" s="28">
        <v>288</v>
      </c>
      <c r="F59" s="28">
        <v>20</v>
      </c>
      <c r="G59" s="28">
        <v>348</v>
      </c>
      <c r="H59" s="28">
        <v>340</v>
      </c>
      <c r="I59" s="28">
        <v>339</v>
      </c>
      <c r="J59" s="10">
        <f t="shared" si="6"/>
        <v>157.061164</v>
      </c>
      <c r="K59" s="13">
        <v>109300</v>
      </c>
      <c r="L59" s="11">
        <f t="shared" si="7"/>
        <v>695.9072326752907</v>
      </c>
      <c r="M59" s="13">
        <v>14225</v>
      </c>
      <c r="N59" s="10">
        <f t="shared" si="8"/>
        <v>20.44094289021043</v>
      </c>
      <c r="O59" s="18"/>
    </row>
    <row r="60" spans="1:15" ht="25.5">
      <c r="A60" s="26" t="s">
        <v>83</v>
      </c>
      <c r="B60" s="72"/>
      <c r="C60" s="28">
        <v>162</v>
      </c>
      <c r="D60" s="28">
        <v>188</v>
      </c>
      <c r="E60" s="28">
        <v>191</v>
      </c>
      <c r="F60" s="28">
        <v>22</v>
      </c>
      <c r="G60" s="28">
        <v>345</v>
      </c>
      <c r="H60" s="28">
        <v>341</v>
      </c>
      <c r="I60" s="28">
        <v>340</v>
      </c>
      <c r="J60" s="10">
        <f t="shared" si="6"/>
        <v>96.026418</v>
      </c>
      <c r="K60" s="13">
        <v>46080</v>
      </c>
      <c r="L60" s="11">
        <f t="shared" si="7"/>
        <v>479.86794633951666</v>
      </c>
      <c r="M60" s="13">
        <v>27172</v>
      </c>
      <c r="N60" s="10">
        <f t="shared" si="8"/>
        <v>56.6239112390625</v>
      </c>
      <c r="O60" s="18"/>
    </row>
    <row r="61" spans="1:15" ht="25.5">
      <c r="A61" s="26" t="s">
        <v>84</v>
      </c>
      <c r="B61" s="27" t="s">
        <v>85</v>
      </c>
      <c r="C61" s="28">
        <v>22</v>
      </c>
      <c r="D61" s="28">
        <v>31</v>
      </c>
      <c r="E61" s="28">
        <v>33</v>
      </c>
      <c r="F61" s="28">
        <v>1.5</v>
      </c>
      <c r="G61" s="28">
        <v>406</v>
      </c>
      <c r="H61" s="28">
        <v>402</v>
      </c>
      <c r="I61" s="28">
        <v>402</v>
      </c>
      <c r="J61" s="10">
        <f t="shared" si="6"/>
        <v>18.002380000000002</v>
      </c>
      <c r="K61" s="13">
        <v>5200</v>
      </c>
      <c r="L61" s="11">
        <f t="shared" si="7"/>
        <v>288.8506964079194</v>
      </c>
      <c r="M61" s="13">
        <v>3800</v>
      </c>
      <c r="N61" s="10">
        <f t="shared" si="8"/>
        <v>13.155585384615385</v>
      </c>
      <c r="O61" s="18"/>
    </row>
    <row r="62" spans="10:15" ht="12.75">
      <c r="J62" s="21">
        <f>SUM(J44:J61)</f>
        <v>1931.595862</v>
      </c>
      <c r="K62" s="21">
        <f>SUM(K44:K61)</f>
        <v>970973</v>
      </c>
      <c r="L62" s="21">
        <f>SUM(L44:L61)</f>
        <v>7920.956334954749</v>
      </c>
      <c r="M62" s="21">
        <f>SUM(M44:M61)</f>
        <v>601230</v>
      </c>
      <c r="N62" s="21">
        <f>SUM(N44:N61)</f>
        <v>1147.5282383485198</v>
      </c>
      <c r="O62" s="18"/>
    </row>
    <row r="63" spans="1:15" ht="12.75">
      <c r="A63" s="73" t="s">
        <v>86</v>
      </c>
      <c r="B63" s="73"/>
      <c r="C63" s="73"/>
      <c r="D63" s="73"/>
      <c r="E63" s="73"/>
      <c r="F63" s="73"/>
      <c r="G63" s="73"/>
      <c r="H63" s="73"/>
      <c r="I63" s="73"/>
      <c r="J63" s="21">
        <f>J12+J14+J17+J24+J28+J31+J36+J43+J62</f>
        <v>3857.1346307000003</v>
      </c>
      <c r="K63" s="21">
        <f>K12+K14+K17+K24+K28+K31+K36+K43+K62</f>
        <v>1638574</v>
      </c>
      <c r="L63" s="21"/>
      <c r="M63" s="21">
        <f>M12+M14+M17+M24+M28+M31+M36+M43+M62</f>
        <v>1106777</v>
      </c>
      <c r="N63" s="21">
        <f>N12+N14+N17+N24+N28+N31+N36+N43+N62</f>
        <v>2631.73834371665</v>
      </c>
      <c r="O63" s="18"/>
    </row>
    <row r="64" spans="2:15" ht="12.75">
      <c r="B64" t="s">
        <v>87</v>
      </c>
      <c r="D64" t="s">
        <v>88</v>
      </c>
      <c r="J64" s="34"/>
      <c r="K64" s="18"/>
      <c r="L64" s="18"/>
      <c r="M64" s="18"/>
      <c r="N64" s="18"/>
      <c r="O64" s="18"/>
    </row>
  </sheetData>
  <sheetProtection selectLockedCells="1" selectUnlockedCells="1"/>
  <mergeCells count="24">
    <mergeCell ref="A3:N3"/>
    <mergeCell ref="A4:F4"/>
    <mergeCell ref="A5:A7"/>
    <mergeCell ref="B5:B7"/>
    <mergeCell ref="C5:F5"/>
    <mergeCell ref="G5:I6"/>
    <mergeCell ref="J5:J6"/>
    <mergeCell ref="K5:K6"/>
    <mergeCell ref="L5:L6"/>
    <mergeCell ref="M5:M6"/>
    <mergeCell ref="N5:N6"/>
    <mergeCell ref="C6:F6"/>
    <mergeCell ref="A8:A12"/>
    <mergeCell ref="A13:A14"/>
    <mergeCell ref="A15:A17"/>
    <mergeCell ref="A18:A24"/>
    <mergeCell ref="B59:B60"/>
    <mergeCell ref="A63:I63"/>
    <mergeCell ref="A25:A28"/>
    <mergeCell ref="A32:A36"/>
    <mergeCell ref="A37:A43"/>
    <mergeCell ref="B52:B53"/>
    <mergeCell ref="A54:A55"/>
    <mergeCell ref="B57:B58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.875" style="35" customWidth="1"/>
    <col min="2" max="2" width="28.625" style="36" customWidth="1"/>
    <col min="3" max="3" width="27.625" style="36" customWidth="1"/>
    <col min="4" max="4" width="22.625" style="36" customWidth="1"/>
    <col min="5" max="5" width="7.875" style="35" customWidth="1"/>
    <col min="6" max="6" width="8.125" style="35" customWidth="1"/>
    <col min="7" max="7" width="6.875" style="35" customWidth="1"/>
    <col min="8" max="8" width="7.125" style="35" customWidth="1"/>
    <col min="9" max="9" width="19.125" style="35" customWidth="1"/>
    <col min="10" max="10" width="13.625" style="37" customWidth="1"/>
    <col min="11" max="11" width="8.125" style="35" customWidth="1"/>
    <col min="12" max="12" width="9.00390625" style="36" customWidth="1"/>
    <col min="13" max="13" width="11.75390625" style="38" customWidth="1"/>
  </cols>
  <sheetData>
    <row r="1" spans="1:13" ht="18.75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2.75">
      <c r="A2" s="85" t="s">
        <v>199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12.75">
      <c r="M3" s="39"/>
    </row>
    <row r="4" spans="1:13" ht="14.25" customHeight="1">
      <c r="A4" s="76" t="s">
        <v>90</v>
      </c>
      <c r="B4" s="86" t="s">
        <v>91</v>
      </c>
      <c r="C4" s="83" t="s">
        <v>92</v>
      </c>
      <c r="D4" s="83" t="s">
        <v>93</v>
      </c>
      <c r="E4" s="83" t="s">
        <v>94</v>
      </c>
      <c r="F4" s="83"/>
      <c r="G4" s="83"/>
      <c r="H4" s="83"/>
      <c r="I4" s="83"/>
      <c r="J4" s="83"/>
      <c r="K4" s="87" t="s">
        <v>95</v>
      </c>
      <c r="L4" s="86" t="s">
        <v>96</v>
      </c>
      <c r="M4" s="88" t="s">
        <v>97</v>
      </c>
    </row>
    <row r="5" spans="1:13" ht="14.25" customHeight="1">
      <c r="A5" s="76"/>
      <c r="B5" s="86"/>
      <c r="C5" s="83"/>
      <c r="D5" s="83"/>
      <c r="E5" s="82" t="s">
        <v>98</v>
      </c>
      <c r="F5" s="82" t="s">
        <v>99</v>
      </c>
      <c r="G5" s="82" t="s">
        <v>100</v>
      </c>
      <c r="H5" s="82" t="s">
        <v>101</v>
      </c>
      <c r="I5" s="82" t="s">
        <v>102</v>
      </c>
      <c r="J5" s="83" t="s">
        <v>103</v>
      </c>
      <c r="K5" s="87"/>
      <c r="L5" s="86"/>
      <c r="M5" s="88"/>
    </row>
    <row r="6" spans="1:13" ht="12.75">
      <c r="A6" s="76"/>
      <c r="B6" s="86"/>
      <c r="C6" s="83"/>
      <c r="D6" s="83"/>
      <c r="E6" s="82"/>
      <c r="F6" s="82"/>
      <c r="G6" s="82"/>
      <c r="H6" s="82"/>
      <c r="I6" s="82"/>
      <c r="J6" s="83"/>
      <c r="K6" s="87"/>
      <c r="L6" s="86"/>
      <c r="M6" s="88"/>
    </row>
    <row r="7" spans="1:13" ht="12.75">
      <c r="A7" s="32">
        <v>1</v>
      </c>
      <c r="B7" s="40">
        <v>2</v>
      </c>
      <c r="C7" s="40">
        <v>3</v>
      </c>
      <c r="D7" s="32">
        <v>4</v>
      </c>
      <c r="E7" s="32">
        <v>5</v>
      </c>
      <c r="F7" s="40">
        <v>6</v>
      </c>
      <c r="G7" s="32">
        <v>7</v>
      </c>
      <c r="H7" s="40">
        <v>8</v>
      </c>
      <c r="I7" s="40">
        <v>9</v>
      </c>
      <c r="J7" s="40">
        <v>10</v>
      </c>
      <c r="K7" s="41">
        <v>11</v>
      </c>
      <c r="L7" s="41"/>
      <c r="M7" s="32">
        <v>12</v>
      </c>
    </row>
    <row r="8" spans="1:13" ht="12.75">
      <c r="A8" s="42">
        <v>1</v>
      </c>
      <c r="B8" s="43" t="s">
        <v>104</v>
      </c>
      <c r="C8" s="44" t="s">
        <v>105</v>
      </c>
      <c r="D8" s="45" t="s">
        <v>106</v>
      </c>
      <c r="E8" s="46" t="s">
        <v>107</v>
      </c>
      <c r="F8" s="46"/>
      <c r="G8" s="46" t="s">
        <v>108</v>
      </c>
      <c r="H8" s="46" t="s">
        <v>109</v>
      </c>
      <c r="I8" s="46" t="s">
        <v>110</v>
      </c>
      <c r="J8" s="46" t="s">
        <v>111</v>
      </c>
      <c r="K8" s="47">
        <v>131.5</v>
      </c>
      <c r="L8" s="48"/>
      <c r="M8" s="49"/>
    </row>
    <row r="9" spans="1:11" ht="38.25">
      <c r="A9" s="50">
        <v>2</v>
      </c>
      <c r="B9" s="51" t="s">
        <v>112</v>
      </c>
      <c r="C9" s="52" t="s">
        <v>113</v>
      </c>
      <c r="D9" s="52" t="s">
        <v>114</v>
      </c>
      <c r="E9" s="53" t="s">
        <v>115</v>
      </c>
      <c r="F9" s="53"/>
      <c r="G9" s="53" t="s">
        <v>108</v>
      </c>
      <c r="H9" s="53">
        <v>120</v>
      </c>
      <c r="I9" s="53" t="s">
        <v>110</v>
      </c>
      <c r="J9" s="54">
        <v>156511</v>
      </c>
      <c r="K9" s="55">
        <v>113.75</v>
      </c>
    </row>
    <row r="10" spans="1:11" ht="38.25">
      <c r="A10" s="50">
        <v>3</v>
      </c>
      <c r="B10" s="51" t="s">
        <v>112</v>
      </c>
      <c r="C10" s="52" t="s">
        <v>113</v>
      </c>
      <c r="D10" s="52" t="s">
        <v>116</v>
      </c>
      <c r="E10" s="53" t="s">
        <v>115</v>
      </c>
      <c r="F10" s="53"/>
      <c r="G10" s="53" t="s">
        <v>108</v>
      </c>
      <c r="H10" s="53">
        <v>120</v>
      </c>
      <c r="I10" s="53" t="s">
        <v>110</v>
      </c>
      <c r="J10" s="54">
        <v>156558</v>
      </c>
      <c r="K10" s="55">
        <v>64</v>
      </c>
    </row>
    <row r="11" spans="1:11" ht="12.75">
      <c r="A11" s="50">
        <v>4</v>
      </c>
      <c r="B11" s="51" t="s">
        <v>117</v>
      </c>
      <c r="C11" s="52" t="s">
        <v>118</v>
      </c>
      <c r="D11" s="52" t="s">
        <v>119</v>
      </c>
      <c r="E11" s="53" t="s">
        <v>115</v>
      </c>
      <c r="F11" s="53"/>
      <c r="G11" s="53" t="s">
        <v>120</v>
      </c>
      <c r="H11" s="53" t="s">
        <v>121</v>
      </c>
      <c r="I11" s="53" t="s">
        <v>110</v>
      </c>
      <c r="J11" s="54">
        <v>156629</v>
      </c>
      <c r="K11" s="55">
        <v>57.75</v>
      </c>
    </row>
    <row r="12" spans="1:13" ht="12.75">
      <c r="A12" s="56">
        <v>5</v>
      </c>
      <c r="B12" s="43" t="s">
        <v>122</v>
      </c>
      <c r="C12" s="44" t="s">
        <v>123</v>
      </c>
      <c r="D12" s="44" t="s">
        <v>124</v>
      </c>
      <c r="E12" s="46" t="s">
        <v>115</v>
      </c>
      <c r="F12" s="46"/>
      <c r="G12" s="46" t="s">
        <v>125</v>
      </c>
      <c r="H12" s="46">
        <v>60</v>
      </c>
      <c r="I12" s="46" t="s">
        <v>110</v>
      </c>
      <c r="J12" s="57">
        <v>157067</v>
      </c>
      <c r="K12" s="47">
        <v>48.25</v>
      </c>
      <c r="L12" s="48"/>
      <c r="M12" s="49"/>
    </row>
    <row r="13" spans="1:13" ht="12.75">
      <c r="A13" s="42">
        <v>6</v>
      </c>
      <c r="B13" s="58" t="s">
        <v>126</v>
      </c>
      <c r="C13" s="44" t="s">
        <v>127</v>
      </c>
      <c r="D13" s="44" t="s">
        <v>128</v>
      </c>
      <c r="E13" s="46" t="s">
        <v>115</v>
      </c>
      <c r="F13" s="46"/>
      <c r="G13" s="46"/>
      <c r="H13" s="46" t="s">
        <v>129</v>
      </c>
      <c r="I13" s="46" t="s">
        <v>110</v>
      </c>
      <c r="J13" s="57">
        <v>102199</v>
      </c>
      <c r="K13" s="59">
        <v>10.1</v>
      </c>
      <c r="L13" s="48"/>
      <c r="M13" s="49"/>
    </row>
    <row r="14" spans="1:11" ht="12.75">
      <c r="A14" s="50">
        <v>7</v>
      </c>
      <c r="B14" s="51" t="s">
        <v>130</v>
      </c>
      <c r="C14" s="52" t="s">
        <v>131</v>
      </c>
      <c r="D14" s="52" t="s">
        <v>132</v>
      </c>
      <c r="E14" s="53" t="s">
        <v>115</v>
      </c>
      <c r="F14" s="53" t="s">
        <v>133</v>
      </c>
      <c r="G14" s="53" t="s">
        <v>125</v>
      </c>
      <c r="H14" s="53">
        <v>3600</v>
      </c>
      <c r="I14" s="53" t="s">
        <v>134</v>
      </c>
      <c r="J14" s="54">
        <v>1173114</v>
      </c>
      <c r="K14" s="55">
        <v>0</v>
      </c>
    </row>
    <row r="15" spans="1:11" ht="12.75">
      <c r="A15" s="50">
        <v>8</v>
      </c>
      <c r="B15" s="51" t="s">
        <v>130</v>
      </c>
      <c r="C15" s="52" t="s">
        <v>131</v>
      </c>
      <c r="D15" s="52" t="s">
        <v>135</v>
      </c>
      <c r="E15" s="53" t="s">
        <v>115</v>
      </c>
      <c r="F15" s="53" t="s">
        <v>133</v>
      </c>
      <c r="G15" s="53" t="s">
        <v>125</v>
      </c>
      <c r="H15" s="53">
        <v>3600</v>
      </c>
      <c r="I15" s="53" t="s">
        <v>136</v>
      </c>
      <c r="J15" s="54">
        <v>1171347</v>
      </c>
      <c r="K15" s="60">
        <v>169</v>
      </c>
    </row>
    <row r="16" spans="1:11" ht="12.75">
      <c r="A16" s="61">
        <v>9</v>
      </c>
      <c r="B16" s="51" t="s">
        <v>137</v>
      </c>
      <c r="C16" s="52" t="s">
        <v>138</v>
      </c>
      <c r="D16" s="52" t="s">
        <v>139</v>
      </c>
      <c r="E16" s="53" t="s">
        <v>115</v>
      </c>
      <c r="F16" s="53"/>
      <c r="G16" s="53" t="s">
        <v>120</v>
      </c>
      <c r="H16" s="53" t="s">
        <v>121</v>
      </c>
      <c r="I16" s="53" t="s">
        <v>140</v>
      </c>
      <c r="J16" s="54">
        <v>7066188</v>
      </c>
      <c r="K16" s="62">
        <v>34.75</v>
      </c>
    </row>
    <row r="17" spans="1:11" ht="12.75">
      <c r="A17" s="61">
        <v>10</v>
      </c>
      <c r="B17" s="51" t="s">
        <v>141</v>
      </c>
      <c r="C17" s="52" t="s">
        <v>142</v>
      </c>
      <c r="D17" s="52" t="s">
        <v>143</v>
      </c>
      <c r="E17" s="53" t="s">
        <v>115</v>
      </c>
      <c r="F17" s="53"/>
      <c r="G17" s="53" t="s">
        <v>144</v>
      </c>
      <c r="H17" s="53" t="s">
        <v>145</v>
      </c>
      <c r="I17" s="53" t="s">
        <v>146</v>
      </c>
      <c r="J17" s="54">
        <v>7914077</v>
      </c>
      <c r="K17" s="62">
        <v>59.5</v>
      </c>
    </row>
    <row r="18" spans="1:11" ht="12.75">
      <c r="A18" s="61">
        <v>11</v>
      </c>
      <c r="B18" s="51" t="s">
        <v>147</v>
      </c>
      <c r="C18" s="52" t="s">
        <v>131</v>
      </c>
      <c r="D18" s="52" t="s">
        <v>148</v>
      </c>
      <c r="E18" s="53" t="s">
        <v>115</v>
      </c>
      <c r="F18" s="53" t="s">
        <v>133</v>
      </c>
      <c r="G18" s="53" t="s">
        <v>149</v>
      </c>
      <c r="H18" s="53" t="s">
        <v>150</v>
      </c>
      <c r="I18" s="53" t="s">
        <v>140</v>
      </c>
      <c r="J18" s="54">
        <v>90402</v>
      </c>
      <c r="K18" s="62">
        <v>0</v>
      </c>
    </row>
    <row r="19" spans="1:11" ht="12.75">
      <c r="A19" s="61">
        <v>12</v>
      </c>
      <c r="B19" s="51" t="s">
        <v>147</v>
      </c>
      <c r="C19" s="52" t="s">
        <v>131</v>
      </c>
      <c r="D19" s="52" t="s">
        <v>151</v>
      </c>
      <c r="E19" s="53" t="s">
        <v>115</v>
      </c>
      <c r="F19" s="53" t="s">
        <v>133</v>
      </c>
      <c r="G19" s="53" t="s">
        <v>149</v>
      </c>
      <c r="H19" s="53" t="s">
        <v>150</v>
      </c>
      <c r="I19" s="53" t="s">
        <v>140</v>
      </c>
      <c r="J19" s="54">
        <v>90395</v>
      </c>
      <c r="K19" s="62">
        <v>11.75</v>
      </c>
    </row>
    <row r="20" spans="1:11" ht="12.75">
      <c r="A20" s="61">
        <v>13</v>
      </c>
      <c r="B20" s="51" t="s">
        <v>152</v>
      </c>
      <c r="C20" s="52" t="s">
        <v>153</v>
      </c>
      <c r="D20" s="52" t="s">
        <v>154</v>
      </c>
      <c r="E20" s="53" t="s">
        <v>115</v>
      </c>
      <c r="F20" s="53"/>
      <c r="G20" s="53" t="s">
        <v>155</v>
      </c>
      <c r="H20" s="53" t="s">
        <v>156</v>
      </c>
      <c r="I20" s="53" t="s">
        <v>140</v>
      </c>
      <c r="J20" s="54">
        <v>217606</v>
      </c>
      <c r="K20" s="62">
        <v>170.5</v>
      </c>
    </row>
    <row r="21" spans="1:11" ht="12.75">
      <c r="A21" s="61">
        <v>14</v>
      </c>
      <c r="B21" s="51" t="s">
        <v>157</v>
      </c>
      <c r="C21" s="52" t="s">
        <v>158</v>
      </c>
      <c r="D21" s="52" t="s">
        <v>159</v>
      </c>
      <c r="E21" s="53" t="s">
        <v>115</v>
      </c>
      <c r="F21" s="53"/>
      <c r="G21" s="53" t="s">
        <v>108</v>
      </c>
      <c r="H21" s="53" t="s">
        <v>109</v>
      </c>
      <c r="I21" s="53" t="s">
        <v>140</v>
      </c>
      <c r="J21" s="54">
        <v>118485</v>
      </c>
      <c r="K21" s="62">
        <v>44.3</v>
      </c>
    </row>
    <row r="22" spans="1:11" ht="12.75">
      <c r="A22" s="61">
        <v>15</v>
      </c>
      <c r="B22" s="51" t="s">
        <v>157</v>
      </c>
      <c r="C22" s="52" t="s">
        <v>158</v>
      </c>
      <c r="D22" s="52" t="s">
        <v>159</v>
      </c>
      <c r="E22" s="53" t="s">
        <v>115</v>
      </c>
      <c r="F22" s="53"/>
      <c r="G22" s="53" t="s">
        <v>108</v>
      </c>
      <c r="H22" s="53" t="s">
        <v>109</v>
      </c>
      <c r="I22" s="53" t="s">
        <v>140</v>
      </c>
      <c r="J22" s="54">
        <v>16778831</v>
      </c>
      <c r="K22" s="62">
        <v>118.75</v>
      </c>
    </row>
    <row r="23" spans="1:11" ht="12.75">
      <c r="A23" s="61">
        <v>16</v>
      </c>
      <c r="B23" s="51" t="s">
        <v>160</v>
      </c>
      <c r="C23" s="52" t="s">
        <v>161</v>
      </c>
      <c r="D23" s="52" t="s">
        <v>162</v>
      </c>
      <c r="E23" s="53" t="s">
        <v>115</v>
      </c>
      <c r="F23" s="53" t="s">
        <v>133</v>
      </c>
      <c r="G23" s="53" t="s">
        <v>108</v>
      </c>
      <c r="H23" s="53" t="s">
        <v>163</v>
      </c>
      <c r="I23" s="53" t="s">
        <v>164</v>
      </c>
      <c r="J23" s="54">
        <v>80313429</v>
      </c>
      <c r="K23" s="62">
        <v>195.75</v>
      </c>
    </row>
    <row r="24" spans="1:11" ht="12.75">
      <c r="A24" s="61">
        <v>17</v>
      </c>
      <c r="B24" s="51" t="s">
        <v>160</v>
      </c>
      <c r="C24" s="52" t="s">
        <v>161</v>
      </c>
      <c r="D24" s="52" t="s">
        <v>165</v>
      </c>
      <c r="E24" s="53" t="s">
        <v>115</v>
      </c>
      <c r="F24" s="53" t="s">
        <v>133</v>
      </c>
      <c r="G24" s="53" t="s">
        <v>166</v>
      </c>
      <c r="H24" s="53" t="s">
        <v>167</v>
      </c>
      <c r="I24" s="53" t="s">
        <v>140</v>
      </c>
      <c r="J24" s="54">
        <v>116677</v>
      </c>
      <c r="K24" s="62">
        <v>0</v>
      </c>
    </row>
    <row r="25" spans="1:11" ht="12.75">
      <c r="A25" s="61">
        <v>18</v>
      </c>
      <c r="B25" s="51" t="s">
        <v>160</v>
      </c>
      <c r="C25" s="52" t="s">
        <v>161</v>
      </c>
      <c r="D25" s="52" t="s">
        <v>168</v>
      </c>
      <c r="E25" s="53" t="s">
        <v>115</v>
      </c>
      <c r="F25" s="53" t="s">
        <v>133</v>
      </c>
      <c r="G25" s="53" t="s">
        <v>108</v>
      </c>
      <c r="H25" s="53" t="s">
        <v>163</v>
      </c>
      <c r="I25" s="53" t="s">
        <v>169</v>
      </c>
      <c r="J25" s="54">
        <v>812122679</v>
      </c>
      <c r="K25" s="62">
        <v>712.03</v>
      </c>
    </row>
    <row r="26" spans="1:13" ht="12.75">
      <c r="A26" s="63">
        <v>19</v>
      </c>
      <c r="B26" s="64" t="s">
        <v>160</v>
      </c>
      <c r="C26" s="65" t="s">
        <v>161</v>
      </c>
      <c r="D26" s="65" t="s">
        <v>170</v>
      </c>
      <c r="E26" s="66" t="s">
        <v>115</v>
      </c>
      <c r="F26" s="66" t="s">
        <v>133</v>
      </c>
      <c r="G26" s="66" t="s">
        <v>108</v>
      </c>
      <c r="H26" s="66" t="s">
        <v>163</v>
      </c>
      <c r="I26" s="66" t="s">
        <v>169</v>
      </c>
      <c r="J26" s="67">
        <v>812122693</v>
      </c>
      <c r="K26" s="68">
        <v>364.08</v>
      </c>
      <c r="M26" s="69"/>
    </row>
    <row r="27" spans="1:12" ht="12.75">
      <c r="A27" s="50">
        <v>20</v>
      </c>
      <c r="B27" s="51" t="s">
        <v>171</v>
      </c>
      <c r="C27" s="52" t="s">
        <v>172</v>
      </c>
      <c r="D27" s="52" t="s">
        <v>173</v>
      </c>
      <c r="E27" s="53" t="s">
        <v>115</v>
      </c>
      <c r="F27" s="53"/>
      <c r="G27" s="53" t="s">
        <v>155</v>
      </c>
      <c r="H27" s="53" t="s">
        <v>156</v>
      </c>
      <c r="I27" s="53" t="s">
        <v>174</v>
      </c>
      <c r="J27" s="54">
        <v>585988</v>
      </c>
      <c r="K27" s="55">
        <v>94</v>
      </c>
      <c r="L27" s="38"/>
    </row>
    <row r="28" spans="1:12" ht="25.5">
      <c r="A28" s="50">
        <v>21</v>
      </c>
      <c r="B28" s="51" t="s">
        <v>171</v>
      </c>
      <c r="C28" s="52" t="s">
        <v>172</v>
      </c>
      <c r="D28" s="52" t="s">
        <v>175</v>
      </c>
      <c r="E28" s="53" t="s">
        <v>115</v>
      </c>
      <c r="F28" s="53"/>
      <c r="G28" s="53" t="s">
        <v>176</v>
      </c>
      <c r="H28" s="53" t="s">
        <v>156</v>
      </c>
      <c r="I28" s="53" t="s">
        <v>177</v>
      </c>
      <c r="J28" s="54">
        <v>198363</v>
      </c>
      <c r="K28" s="55">
        <v>0</v>
      </c>
      <c r="L28" s="38"/>
    </row>
    <row r="29" spans="1:12" ht="25.5">
      <c r="A29" s="50">
        <v>22</v>
      </c>
      <c r="B29" s="51" t="s">
        <v>178</v>
      </c>
      <c r="C29" s="52" t="s">
        <v>179</v>
      </c>
      <c r="D29" s="52" t="s">
        <v>180</v>
      </c>
      <c r="E29" s="53" t="s">
        <v>115</v>
      </c>
      <c r="F29" s="53"/>
      <c r="G29" s="53" t="s">
        <v>181</v>
      </c>
      <c r="H29" s="53" t="s">
        <v>182</v>
      </c>
      <c r="I29" s="53" t="s">
        <v>183</v>
      </c>
      <c r="J29" s="54">
        <v>156362</v>
      </c>
      <c r="K29" s="55">
        <v>96</v>
      </c>
      <c r="L29" s="38"/>
    </row>
    <row r="30" spans="1:12" ht="25.5">
      <c r="A30" s="50">
        <v>23</v>
      </c>
      <c r="B30" s="51" t="s">
        <v>178</v>
      </c>
      <c r="C30" s="52" t="s">
        <v>179</v>
      </c>
      <c r="D30" s="52" t="s">
        <v>184</v>
      </c>
      <c r="E30" s="53" t="s">
        <v>115</v>
      </c>
      <c r="F30" s="53"/>
      <c r="G30" s="53" t="s">
        <v>185</v>
      </c>
      <c r="H30" s="53" t="s">
        <v>186</v>
      </c>
      <c r="I30" s="53" t="s">
        <v>183</v>
      </c>
      <c r="J30" s="54">
        <v>156864</v>
      </c>
      <c r="K30" s="55">
        <v>112</v>
      </c>
      <c r="L30" s="38"/>
    </row>
    <row r="31" spans="1:12" ht="25.5">
      <c r="A31" s="50">
        <v>24</v>
      </c>
      <c r="B31" s="51" t="s">
        <v>187</v>
      </c>
      <c r="C31" s="52" t="s">
        <v>179</v>
      </c>
      <c r="D31" s="52" t="s">
        <v>188</v>
      </c>
      <c r="E31" s="53" t="s">
        <v>115</v>
      </c>
      <c r="F31" s="53"/>
      <c r="G31" s="53" t="s">
        <v>185</v>
      </c>
      <c r="H31" s="53" t="s">
        <v>186</v>
      </c>
      <c r="I31" s="53" t="s">
        <v>189</v>
      </c>
      <c r="J31" s="54">
        <v>156128</v>
      </c>
      <c r="K31" s="55">
        <v>101.5</v>
      </c>
      <c r="L31" s="38"/>
    </row>
    <row r="32" spans="1:12" ht="25.5">
      <c r="A32" s="50">
        <v>25</v>
      </c>
      <c r="B32" s="51" t="s">
        <v>187</v>
      </c>
      <c r="C32" s="52" t="s">
        <v>179</v>
      </c>
      <c r="D32" s="52" t="s">
        <v>81</v>
      </c>
      <c r="E32" s="53" t="s">
        <v>115</v>
      </c>
      <c r="F32" s="53"/>
      <c r="G32" s="53" t="s">
        <v>108</v>
      </c>
      <c r="H32" s="53" t="s">
        <v>109</v>
      </c>
      <c r="I32" s="53" t="s">
        <v>183</v>
      </c>
      <c r="J32" s="54">
        <v>156117</v>
      </c>
      <c r="K32" s="55">
        <v>93</v>
      </c>
      <c r="L32" s="38"/>
    </row>
    <row r="33" spans="1:12" ht="38.25">
      <c r="A33" s="50">
        <v>26</v>
      </c>
      <c r="B33" s="51" t="s">
        <v>190</v>
      </c>
      <c r="C33" s="52" t="s">
        <v>191</v>
      </c>
      <c r="D33" s="52" t="s">
        <v>192</v>
      </c>
      <c r="E33" s="53" t="s">
        <v>115</v>
      </c>
      <c r="F33" s="53"/>
      <c r="G33" s="53" t="s">
        <v>108</v>
      </c>
      <c r="H33" s="53" t="s">
        <v>109</v>
      </c>
      <c r="I33" s="53" t="s">
        <v>183</v>
      </c>
      <c r="J33" s="54">
        <v>156972</v>
      </c>
      <c r="K33" s="55">
        <v>0</v>
      </c>
      <c r="L33" s="38"/>
    </row>
    <row r="34" spans="1:12" ht="38.25">
      <c r="A34" s="50">
        <v>27</v>
      </c>
      <c r="B34" s="51" t="s">
        <v>190</v>
      </c>
      <c r="C34" s="52" t="s">
        <v>191</v>
      </c>
      <c r="D34" s="52" t="s">
        <v>192</v>
      </c>
      <c r="E34" s="53" t="s">
        <v>115</v>
      </c>
      <c r="F34" s="53"/>
      <c r="G34" s="53" t="s">
        <v>166</v>
      </c>
      <c r="H34" s="53" t="s">
        <v>193</v>
      </c>
      <c r="I34" s="53" t="s">
        <v>183</v>
      </c>
      <c r="J34" s="54">
        <v>156446</v>
      </c>
      <c r="K34" s="55">
        <v>8.25</v>
      </c>
      <c r="L34" s="38"/>
    </row>
    <row r="35" spans="1:12" ht="25.5">
      <c r="A35" s="50">
        <v>28</v>
      </c>
      <c r="B35" s="51" t="s">
        <v>194</v>
      </c>
      <c r="C35" s="52" t="s">
        <v>195</v>
      </c>
      <c r="D35" s="52" t="s">
        <v>196</v>
      </c>
      <c r="E35" s="53" t="s">
        <v>115</v>
      </c>
      <c r="F35" s="53"/>
      <c r="G35" s="53" t="s">
        <v>166</v>
      </c>
      <c r="H35" s="53" t="s">
        <v>193</v>
      </c>
      <c r="I35" s="53" t="s">
        <v>177</v>
      </c>
      <c r="J35" s="54">
        <v>227021</v>
      </c>
      <c r="K35" s="55">
        <v>0</v>
      </c>
      <c r="L35" s="38"/>
    </row>
    <row r="36" spans="1:12" ht="25.5">
      <c r="A36" s="50">
        <v>29</v>
      </c>
      <c r="B36" s="51" t="s">
        <v>194</v>
      </c>
      <c r="C36" s="52" t="s">
        <v>195</v>
      </c>
      <c r="D36" s="52" t="s">
        <v>196</v>
      </c>
      <c r="E36" s="53" t="s">
        <v>115</v>
      </c>
      <c r="F36" s="53"/>
      <c r="G36" s="53" t="s">
        <v>166</v>
      </c>
      <c r="H36" s="53" t="s">
        <v>193</v>
      </c>
      <c r="I36" s="53" t="s">
        <v>177</v>
      </c>
      <c r="J36" s="54">
        <v>227019</v>
      </c>
      <c r="K36" s="55">
        <v>106.2</v>
      </c>
      <c r="L36" s="38"/>
    </row>
    <row r="37" ht="12.75">
      <c r="M37" s="39"/>
    </row>
    <row r="38" spans="10:13" ht="12.75">
      <c r="J38" s="70" t="s">
        <v>197</v>
      </c>
      <c r="K38" s="71">
        <f>SUM(K8:K36)</f>
        <v>2916.71</v>
      </c>
      <c r="M38" s="39"/>
    </row>
  </sheetData>
  <sheetProtection selectLockedCells="1" selectUnlockedCells="1"/>
  <mergeCells count="16">
    <mergeCell ref="A1:M1"/>
    <mergeCell ref="A2:M2"/>
    <mergeCell ref="A4:A6"/>
    <mergeCell ref="B4:B6"/>
    <mergeCell ref="C4:C6"/>
    <mergeCell ref="D4:D6"/>
    <mergeCell ref="E4:J4"/>
    <mergeCell ref="K4:K6"/>
    <mergeCell ref="L4:L6"/>
    <mergeCell ref="M4:M6"/>
    <mergeCell ref="E5:E6"/>
    <mergeCell ref="F5:F6"/>
    <mergeCell ref="G5:G6"/>
    <mergeCell ref="H5:H6"/>
    <mergeCell ref="I5:I6"/>
    <mergeCell ref="J5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2016-02-25T10:09:58Z</dcterms:modified>
  <cp:category/>
  <cp:version/>
  <cp:contentType/>
  <cp:contentStatus/>
</cp:coreProperties>
</file>