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<sst xmlns="http://schemas.openxmlformats.org/spreadsheetml/2006/main" count="625" uniqueCount="398">
  <si>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</si>
  <si>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</si>
  <si>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</si>
  <si>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</si>
  <si>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</si>
  <si>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</si>
  <si>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</si>
  <si>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</si>
  <si>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</si>
  <si>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</si>
  <si>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</si>
  <si>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</si>
  <si>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</si>
  <si>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</si>
  <si>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</si>
  <si>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</si>
  <si>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</si>
  <si>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</si>
  <si>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ф1 Созидатель </t>
  </si>
  <si>
    <t>На вводе в РУ-0.4 кВ</t>
  </si>
  <si>
    <t xml:space="preserve">ф1 Надежда ИВА </t>
  </si>
  <si>
    <t>ф2 Надежда ИВА</t>
  </si>
  <si>
    <t>ф5 Аренда</t>
  </si>
  <si>
    <t>ф6 Аренда</t>
  </si>
  <si>
    <t>ф1 Садовая 16</t>
  </si>
  <si>
    <t>ф2 Садовая 16</t>
  </si>
  <si>
    <t xml:space="preserve">ф3 Авантаж </t>
  </si>
  <si>
    <t>ф1 ТБМ</t>
  </si>
  <si>
    <t>ф2 Саланг</t>
  </si>
  <si>
    <t>ф4 Химик</t>
  </si>
  <si>
    <t>ф4 Экоцентр</t>
  </si>
  <si>
    <t>ф1 Сигма</t>
  </si>
  <si>
    <t>ф2 Сигма</t>
  </si>
  <si>
    <t>ф3 Феникс</t>
  </si>
  <si>
    <t>ф4 Феникс</t>
  </si>
  <si>
    <t>Комкина</t>
  </si>
  <si>
    <t>ф.Стройсити</t>
  </si>
  <si>
    <t>фИдеал</t>
  </si>
  <si>
    <t>ООО"АКП"</t>
  </si>
  <si>
    <t>Тихий Дон</t>
  </si>
  <si>
    <t>Витязь</t>
  </si>
  <si>
    <t>АС-14 ВЛ-1406 ТП 1051</t>
  </si>
  <si>
    <t>Заря</t>
  </si>
  <si>
    <t>КП" Изумрудный"</t>
  </si>
  <si>
    <t>НП СЗУЗП "Щепкин"</t>
  </si>
  <si>
    <t>РЕЕСТР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</si>
  <si>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</si>
  <si>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</si>
  <si>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</si>
  <si>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</si>
  <si>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</si>
  <si>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</si>
  <si>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</si>
  <si>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</si>
  <si>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</si>
  <si>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</si>
  <si>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</si>
  <si>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</si>
  <si>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</si>
  <si>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АС8 ВЛ 805 ТП 1187</t>
  </si>
  <si>
    <t>СН2</t>
  </si>
  <si>
    <t>600/5</t>
  </si>
  <si>
    <t>120</t>
  </si>
  <si>
    <t>СТЭБ-04Н</t>
  </si>
  <si>
    <t>156294</t>
  </si>
  <si>
    <t>СН-2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</si>
  <si>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</si>
  <si>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</si>
  <si>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</si>
  <si>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</si>
  <si>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</si>
  <si>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</si>
  <si>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</si>
  <si>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</si>
  <si>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</si>
  <si>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</si>
  <si>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</si>
  <si>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</si>
  <si>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</si>
  <si>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</si>
  <si>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</si>
  <si>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6000/100</t>
  </si>
  <si>
    <t>КС 3, яч 27, ТП-1509,1532</t>
  </si>
  <si>
    <t>АТ 805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</si>
  <si>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</si>
  <si>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</si>
  <si>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</si>
  <si>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</si>
  <si>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</si>
  <si>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</si>
  <si>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</si>
  <si>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</si>
  <si>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</si>
  <si>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</si>
  <si>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</si>
  <si>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</si>
  <si>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</si>
  <si>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</si>
  <si>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</si>
  <si>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1000/5</t>
  </si>
  <si>
    <t>200</t>
  </si>
  <si>
    <t>400/5</t>
  </si>
  <si>
    <t>г.Аксай ул.Вартанова, 31</t>
  </si>
  <si>
    <t>КС-3 Л-48 ТП 3092 Т1</t>
  </si>
  <si>
    <t>КС-3 Л-48 ТП 3092 Т2</t>
  </si>
  <si>
    <t>100/5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</si>
  <si>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</si>
  <si>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</si>
  <si>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</si>
  <si>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</si>
  <si>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</si>
  <si>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АС-14 ВЛ 1406 ТП 1608</t>
  </si>
  <si>
    <t>500/5</t>
  </si>
  <si>
    <t>100</t>
  </si>
  <si>
    <t>СНТ "Заря" - ООО "РЭТ"</t>
  </si>
  <si>
    <t>АС -14 ВЛ 1406 ТП 1052</t>
  </si>
  <si>
    <t>80</t>
  </si>
  <si>
    <t>ВСЕГО:</t>
  </si>
  <si>
    <t>п.Реконструктор, ул.Садовая,1</t>
  </si>
  <si>
    <t>ООО " АксайКоммуналПром"</t>
  </si>
  <si>
    <t>Аксайский район, п.Российский, 175м от ул.Речников</t>
  </si>
  <si>
    <t>АС-8, ВЛ-804, ТП-1652</t>
  </si>
  <si>
    <t>ООО "Аксай Коммунал Пром"</t>
  </si>
  <si>
    <t>Аксайский район, п.Российский ул.Фисташковая 8</t>
  </si>
  <si>
    <t>АС-8, ВЛ-804, ТП-1607</t>
  </si>
  <si>
    <t>ООО "Строй-Сити"</t>
  </si>
  <si>
    <t>Меркурий 230ART-03 PCIGN</t>
  </si>
  <si>
    <t>КС 3 Л 48 ТП 3078</t>
  </si>
  <si>
    <t>ООО "Элис Фэшн Рус"</t>
  </si>
  <si>
    <t>г.Ростов-на-Дону, 4 линия</t>
  </si>
  <si>
    <t>РП-2 КЛ-6 кВ № 2 ф18 ТП1313 Т1</t>
  </si>
  <si>
    <t>ООО Идеал" - ООО "РЭТ"</t>
  </si>
  <si>
    <t>Меркурий 230 ART-03 PCIGN</t>
  </si>
  <si>
    <t>Меркурий 230 ART-03 CLN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</si>
  <si>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</si>
  <si>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</si>
  <si>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</si>
  <si>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</si>
  <si>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</si>
  <si>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</si>
  <si>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</si>
  <si>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</si>
  <si>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</si>
  <si>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</si>
  <si>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</si>
  <si>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кВт</t>
  </si>
  <si>
    <t>1500/5</t>
  </si>
  <si>
    <t>300</t>
  </si>
  <si>
    <t>СЕ-303</t>
  </si>
  <si>
    <t>Кыр Бурхан</t>
  </si>
  <si>
    <t>г.Аксай, пр. Ленина, 1</t>
  </si>
  <si>
    <t>Слепакова Н.Б.</t>
  </si>
  <si>
    <t>Аксайский район, в 1,5 км от п.Рассвет</t>
  </si>
  <si>
    <t>ПС АС-7 ВЛ 10 кВ № 706 КТП 1393</t>
  </si>
  <si>
    <t>ООО "Стройгарант"</t>
  </si>
  <si>
    <t>г.Батайск ул. 1-й Пятилетки, 75А</t>
  </si>
  <si>
    <t>БТ-3 КЛ 6кВ №333, 341 Рп 6 кВ, 3БКТП</t>
  </si>
  <si>
    <t>ООО "ЮгРуси"</t>
  </si>
  <si>
    <t>г.Аксай, ул.Заречная, 5</t>
  </si>
  <si>
    <t>ПС АС-1, ВЛ 10 кВ №102 КТП 1188</t>
  </si>
  <si>
    <t>ООО "Щепкин Союз"</t>
  </si>
  <si>
    <t>Аксайский район, п.Щепкин</t>
  </si>
  <si>
    <t>ПС АС-12, ВЛ-10кВ, № 1207, КТП 1826</t>
  </si>
  <si>
    <t>ПАО "ВТБ" -ООО "РЭТ"</t>
  </si>
  <si>
    <t>г.Аксай, ул. Западная, 33</t>
  </si>
  <si>
    <t>ПС КС-3 ВЛ 6кВ № 321 КТП 3065</t>
  </si>
  <si>
    <t>АО "ДонТрансГидроМеханизация"</t>
  </si>
  <si>
    <t>Ростовская область, Аксайский район, в границах земель АО Луговое</t>
  </si>
  <si>
    <t>ВЛ 35кВ, ПС110/35/10 кВ АС-1- ПС35/6кВ БТ-4</t>
  </si>
  <si>
    <t>ВН</t>
  </si>
  <si>
    <t xml:space="preserve"> ИП Климов И.П.</t>
  </si>
  <si>
    <t>г.Каменск-Шахтинский, ул. Заводская 26Б</t>
  </si>
  <si>
    <t xml:space="preserve">ПС К-4 ВЛ 6 кВ Л-446, РП-18, ВЛ 6кВ Л2 </t>
  </si>
  <si>
    <t>Альфа А 1805</t>
  </si>
  <si>
    <t>10000/5</t>
  </si>
  <si>
    <t>Меркурий 230</t>
  </si>
  <si>
    <t>Меркурий 230ART</t>
  </si>
  <si>
    <t>ООО "Юг Руси"</t>
  </si>
  <si>
    <t>ПАО "ВТБ" _ ООО "РЭТ"</t>
  </si>
  <si>
    <t>АО "ДонТГМ"</t>
  </si>
  <si>
    <t>ИП Климов И.П.</t>
  </si>
  <si>
    <t xml:space="preserve"> ТП 5, ПС КС-3 КЛ 6 кВ № 317, 318</t>
  </si>
  <si>
    <t>ТП 6ПС КС-3 КЛ 6 кВ № 317, 318</t>
  </si>
  <si>
    <t>1600/5</t>
  </si>
  <si>
    <t>10 / 5</t>
  </si>
  <si>
    <t>Меркурий 234ARTМ</t>
  </si>
  <si>
    <t>ПС АС-8 ВЛ 6кВ 801 КТП 1706</t>
  </si>
  <si>
    <t xml:space="preserve">Шутов </t>
  </si>
  <si>
    <t>ИП Куцый п.н. БЕТОННЫЙ УЗЕЛ</t>
  </si>
  <si>
    <t>Шутов М.</t>
  </si>
  <si>
    <t>ИП Куцый П.Н.</t>
  </si>
  <si>
    <t>п.Рконструктор</t>
  </si>
  <si>
    <t>20/5</t>
  </si>
  <si>
    <t>Меркурий 324 ARTM</t>
  </si>
  <si>
    <t>CT 303</t>
  </si>
  <si>
    <t>Рим-889,01</t>
  </si>
  <si>
    <t>ИП Розин</t>
  </si>
  <si>
    <t>ИП Розина</t>
  </si>
  <si>
    <t>ООО "Саланг"</t>
  </si>
  <si>
    <t>ИП Невзгода</t>
  </si>
  <si>
    <t>ООО "Батайск-Центр"</t>
  </si>
  <si>
    <t>Слепакова Т.В.</t>
  </si>
  <si>
    <t>Ст "Южтехмонтаж"</t>
  </si>
  <si>
    <t>ИП Клименко Л.Н.</t>
  </si>
  <si>
    <t>СТ "Южтехмонтаж"</t>
  </si>
  <si>
    <t>ИП Клименко Л.Н. "Оранжерея"</t>
  </si>
  <si>
    <t>ООО фирма "Снежинка"</t>
  </si>
  <si>
    <t>п. Рассвет, ул. Комсамольская, 79</t>
  </si>
  <si>
    <t>п. Рассвет, ул. Комсамольская, 79А</t>
  </si>
  <si>
    <t>ПС БТ-1 АС-14 ВЛ 10кВ № 1407 оп.10 КТП 1882</t>
  </si>
  <si>
    <t>ПС БТ-1 АС-14 ВЛ 10кВ № 1407 оп.9 КТП 1885</t>
  </si>
  <si>
    <t>г.Батайск, Самарский проезд, 5</t>
  </si>
  <si>
    <t>г.Батайск, ул. Серерная, 2А</t>
  </si>
  <si>
    <t>ПС 110/6 кВ БТ-1 яч.112, яч.146 РП-8 4БКТП-0355</t>
  </si>
  <si>
    <t>г.Аксай, пр. Лена, 40</t>
  </si>
  <si>
    <t>ПС 110/6кВ КС-3 КТП 03114</t>
  </si>
  <si>
    <t>Аксайский район, ст. Ольгинская, ул. Левобережная, 6</t>
  </si>
  <si>
    <t>ПС 110/35/10 АС-1 ВЛ-10кВ № 102 КТП 1661</t>
  </si>
  <si>
    <t>г.Батайск, ул. Огородная, 74а</t>
  </si>
  <si>
    <t>БТ-1 Л-141/1, Л-146 ТП-165, КТП 0289</t>
  </si>
  <si>
    <t>г.Новочеркасск, ул. Спортивная, 23</t>
  </si>
  <si>
    <t>ПС 110/6 кВ ГТП-3 Л-343 КТП 4030</t>
  </si>
  <si>
    <t>Аксайский райрн, ООО "Аграрное" поле №6</t>
  </si>
  <si>
    <t>ПС 110/10кВ АС-12 ВЛ-6кВ № 1207 КТП 1743</t>
  </si>
  <si>
    <t>ТОП-М-0,66УЗ</t>
  </si>
  <si>
    <t>33019989-17</t>
  </si>
  <si>
    <t>Меркурий 230ART -03 CN</t>
  </si>
  <si>
    <t>Меркурий 234ARTМ -03</t>
  </si>
  <si>
    <t>СЕ303</t>
  </si>
  <si>
    <t>Меркурий 230 ART-03</t>
  </si>
  <si>
    <t xml:space="preserve">Меркурий 230AR -03 R </t>
  </si>
  <si>
    <t>АС-14 ВЛ-1407 ТП 1608</t>
  </si>
  <si>
    <t>АС-14 ВЛ-1407 ТП 1051</t>
  </si>
  <si>
    <t>АС-14 ВЛ-1407 ТП 1052</t>
  </si>
  <si>
    <t>СЕ 303</t>
  </si>
  <si>
    <t>ПС 110/6 БТ-3 яч.343ВЛ-6 кВ Л-3 ф.5 КТП 0127</t>
  </si>
  <si>
    <t>ПС БТ-1 ВЛ 6кВ Л-2 ф.19 КТП 0365</t>
  </si>
  <si>
    <t xml:space="preserve">ТП 310 КЛ-6 кВ № 111 </t>
  </si>
  <si>
    <t>30/5</t>
  </si>
  <si>
    <t>360</t>
  </si>
  <si>
    <t xml:space="preserve">Меркурий 234 ARTM-00 </t>
  </si>
  <si>
    <t>Нева 323</t>
  </si>
  <si>
    <t>НЕВА 323</t>
  </si>
  <si>
    <t xml:space="preserve">ПС АС-8 ВЛ 6кВ №805 ТП1187    п. Реконструктор </t>
  </si>
  <si>
    <t>ПС АС-3 ВЛ 6кВ №305 ТП1301 г. Аксай, ул. Объездная</t>
  </si>
  <si>
    <t>ПС АС-15 ВЛ 10 кВ №1513 ТП1348 г. Аксай</t>
  </si>
  <si>
    <t>ПС КС-3 КЛ 6кВ №27-42 РП 6 кВ, КТПН1532 г. Аксай, ул. Менделеева 53 а</t>
  </si>
  <si>
    <t>ПС КС-3 КЛ 6 кВ №48, ТП3078 г. Аксай, ул. Ленина, 40</t>
  </si>
  <si>
    <t>ПС КС-3 КЛ 6 кВ №48, ТП3073                        г. Аксай,                            ул. Садовая, 31</t>
  </si>
  <si>
    <t>ПС АС-2 ВЛ 202 №311 ТП 3109 г. Аксай, Советская, 57</t>
  </si>
  <si>
    <t>ПС КС -3 Л 326, Л-101, Л348 ф.19 ТП 3092, г. Аксай, ул. Вартанова</t>
  </si>
  <si>
    <t>АС -8 ВЛ №804, ТП 1607,п. Российский</t>
  </si>
  <si>
    <t>АС -8 ВЛ 804 ТП 1652, п. Российский</t>
  </si>
  <si>
    <t>АС-5 ВЛ 10кВ №501 ТП 1218 х. Алитуб</t>
  </si>
  <si>
    <t xml:space="preserve">АС-14 ВЛ-1407 ТП 1083 </t>
  </si>
  <si>
    <t>ПС Р4 ВЛ-441 ТП1602 х. Камышеваха</t>
  </si>
  <si>
    <t>ПС КС-3 КЛ 6кВ № 317 ТП 5 г. Аксай, ул. Ленина, 1</t>
  </si>
  <si>
    <t>ПС КС-3 КЛ 6кВ № 317  ТП 6 г. Аксай, ул. Ленина, 1</t>
  </si>
  <si>
    <t>ПС Ас 7 ВЛ 10 кВ № 706 КТП 1393 п. Степной</t>
  </si>
  <si>
    <t>БТ-3 КЛ 6кВ № 333,341 РП 6кВ г. Батайск, ул. 1-й Пятилетки 75а</t>
  </si>
  <si>
    <t>ПС АС-1 ВЛ 10 кВ № 102 КТП 1188 г. Аксай, ул. Заречная</t>
  </si>
  <si>
    <t>ПС АС-12 ВЛ 10кВ № 1207 КТП 1826 п. Щепкин</t>
  </si>
  <si>
    <t>ПС КС-3 ВЛ 6кВ № 321 КТП 3065 г. Аксай, ул. Западная, 33</t>
  </si>
  <si>
    <t>ВЛ 35кВ ПС 110/35/10 АС-1 - ПС 35/6 БТ-4         М-4 ДОН</t>
  </si>
  <si>
    <t>ПС АС-8 ВЛ 6кВ 801 КТП 1706, п. Реконструктор</t>
  </si>
  <si>
    <t>ПС БТ1 ВЛ-6кВ Л-2Ф-19 КТП 0365 г. Батайск, М.Горького 374</t>
  </si>
  <si>
    <t>ПС 35/10 кВ АС-14 ВЛ 10кВ №1407 оп.10 КТП 1882 п. Рассвет</t>
  </si>
  <si>
    <t>ПС 35/10 кВ АС-14 ВЛ 10кВ №1407 оп.9 КТП 1885 п. Рассвет</t>
  </si>
  <si>
    <t>ПС 110/6 кВ КС-3 яч.26 КТП 03114 г. Аксай, ул. Ленина, 40</t>
  </si>
  <si>
    <t>ПС 110/6 БТ-3 яч.343 ВЛ6 кВ Л-3 ф.5 КТП 0127 , г. Батайск, Самарский проезд, 5</t>
  </si>
  <si>
    <t>ПС 110/6 кВ БТ-1 яч.112, яч.146 РП-8  4БКТП-0355, г. Батайск, УК "Северная звезда"</t>
  </si>
  <si>
    <t>ПС 110/10 кВ АС-12 ВЛ 10кВ № 1207 КТП 1743, п. Щепкин</t>
  </si>
  <si>
    <t>ПС 110/35/10 АС-1 ВЛ-10кВ №102 КТП 1661, п. Ольгинская, ул. Левобережная, 6</t>
  </si>
  <si>
    <t>ПС К-4 ВЛ 6 кВ Л-446, РП-18, ВЛ 6кВ Л2 , г. Каменск-Шахтинский</t>
  </si>
  <si>
    <t>БТ-1 Л-141/1, Л-146 ТП 165; КТП 0289, г. Батайск, ТЦ "Оранжерея"</t>
  </si>
  <si>
    <t>ПС 110/6 кВ ГТП-3 Л 343 КТП 4030, г. Новочеркасск, ул. Спортивная, 23</t>
  </si>
  <si>
    <t>ПС 110/6 КС-3 ВЛ 6кВ №325 КТП 03123 400кВА г. Ростов-на-Дону, ул. Аксайская, 6</t>
  </si>
  <si>
    <t>ПС110/35/10 АС-11 ВЛ 10кВ № 1109 КТП 1742 400кВА ст. Грушевская, Новочерокасское шоссе, 1</t>
  </si>
  <si>
    <t>ПСКС-3 ТП 03101 2х630 кВА г. Аксай, ул. Мира 2а</t>
  </si>
  <si>
    <t>ПС35/6 АС-3 ВЛ 6кВ № 305 КТП 100 кВА № 1382 г. Аксай, ул. Объездная, 3</t>
  </si>
  <si>
    <t>ЖСК "Донские зори"</t>
  </si>
  <si>
    <t>СНТ "Алмаз"</t>
  </si>
  <si>
    <t>ИП Джумаков</t>
  </si>
  <si>
    <t>ГК "Автомобилист"</t>
  </si>
  <si>
    <t>ПС 110/35/6 НЗПМ Л-3 6кВ КТП 400кВА № 01055 г. Новочеркасск, Ростовское шоссе 929</t>
  </si>
  <si>
    <t>ООО "НП "Орион ВДМ"</t>
  </si>
  <si>
    <t>ПС К-10 ВЛ 10кВ № 1014 КТП 630 кВа № 0236 г. Каменск-Шахтинский, пер. Послевой, 78а</t>
  </si>
  <si>
    <t>ООО "АС"</t>
  </si>
  <si>
    <t>ПС 220/110/10 Р-4 ВЛ 10кВ № 441 КТП 250 кВА № 1890 х. Камышеваха</t>
  </si>
  <si>
    <t>Асланова-РЭТ</t>
  </si>
  <si>
    <t>ПС 35/6 АС-3 ВЛ 6кВ № 305 КТП 160 кВА № 1036 г. Аксай, ул Садовая,33</t>
  </si>
  <si>
    <t>ИП Гапотий Р.В.</t>
  </si>
  <si>
    <t>ПС К-3 ВЛ 6кВ № 315 КТП 400 кВА г. Каменск-Шахтинский ул.Винная 4</t>
  </si>
  <si>
    <t>РП 1256 яч. 22 ТП-1 2х1000кВА</t>
  </si>
  <si>
    <t>РП 1256 яч. 18 ТП-4 630кВА</t>
  </si>
  <si>
    <t>РП-1256 яч. 18 КТП 400кВА г. Ростов-на-Дону, ул. Каширская 9/53а</t>
  </si>
  <si>
    <t>ООО "Аффито"</t>
  </si>
  <si>
    <t>РЗУП</t>
  </si>
  <si>
    <t>Егоров Г.Н.</t>
  </si>
  <si>
    <t>ПС КС-3 ВЛ 6кВ Л 101ф.14 КТП 160кВА № 03049 г. Аксай, ул. Промышленная,13</t>
  </si>
  <si>
    <t>ПС КС-3 ВЛ 6кВ Л 101ф.14 КТП 400кВА № 03038 г. Аксай, пр. Ленина,57</t>
  </si>
  <si>
    <t>РЭТ (Шабанов)</t>
  </si>
  <si>
    <t>г. Аксай, ул. Мира 2а</t>
  </si>
  <si>
    <t xml:space="preserve">ПС КС-3 ТП 03101 </t>
  </si>
  <si>
    <t>г.Ростов-на-Дону, ул. Аксайская,6</t>
  </si>
  <si>
    <t>ПС 110/6 КС-3 ВЛ 6кВ №325 КТП 03132</t>
  </si>
  <si>
    <t>ПС 110/35/10 АС-11 ВЛ 10кВ № 1109 КТП 1742</t>
  </si>
  <si>
    <t>ст. Грушевская, Новочеркасское шоссе,1</t>
  </si>
  <si>
    <t>ГК Автомобилист</t>
  </si>
  <si>
    <t>г.Аксай, ул. Объездная,3</t>
  </si>
  <si>
    <t>ПС 35/6 АС-3 ВЛ 6кВ №305 КТП 1382</t>
  </si>
  <si>
    <t>ПС 110/35/6 НЗПМ Л-3 6кВ КТП 400кВА № 01055</t>
  </si>
  <si>
    <t>г.Новочеркасск Ростовское шоссе 929</t>
  </si>
  <si>
    <t>г.Каменск-Шахтинский, пер. Полевой 78а</t>
  </si>
  <si>
    <t>ПС К-10 ВЛ 10кВ № 1014 КТП 0236</t>
  </si>
  <si>
    <t>Асланова-ООО "РЭТ"</t>
  </si>
  <si>
    <t>ПС 220/110/10 Р-4 ВЛ 10кВ №441 КТП 1890</t>
  </si>
  <si>
    <t>г.Аксай, ул. Садовая,33</t>
  </si>
  <si>
    <t>ПС 35/6 АС-3 ВЛ 6кВ №305 КТП 1036</t>
  </si>
  <si>
    <t>Шебанов - ООО "РЭТ"</t>
  </si>
  <si>
    <t>г. Каменск-Шахтинский ул. Винная,4</t>
  </si>
  <si>
    <t>ПС К-3 ВЛ-6кВ №315 КТП 400кВА</t>
  </si>
  <si>
    <t xml:space="preserve"> г. Ростов-на-Дону, ул. Каширская, 9/53а</t>
  </si>
  <si>
    <t>ООО "РЗУП"</t>
  </si>
  <si>
    <t>сл. Красюковская, ул Стадионная, 1а</t>
  </si>
  <si>
    <t>ПС 110/10 Ш42 ВЛ 10кВ от 94 КТП 0361</t>
  </si>
  <si>
    <t>ИП Егоров</t>
  </si>
  <si>
    <t>РП-1256 яч.22 КТП 2х1000</t>
  </si>
  <si>
    <t>РП-1256 яч.18 КТП  630,</t>
  </si>
  <si>
    <t xml:space="preserve">РП-1256 яч.18 КТП 400, </t>
  </si>
  <si>
    <t>г.Аксай, ул. Промышленная, 13</t>
  </si>
  <si>
    <t>г. Аксай, ул. Ленина, 57</t>
  </si>
  <si>
    <t>ПС КС-3 ВЛ 6 кВ Л 101 ф.14 КТП 03049</t>
  </si>
  <si>
    <t>ПС КС-3 ВЛ 6 кВ Л 101 ф.14 КТП 03038</t>
  </si>
  <si>
    <t>ПС 110/10Ш42 ВЛ 10кВ оп. 94 КТП 2х2500 0361 сл. Красюковка, ул. Стадионная, 1а</t>
  </si>
  <si>
    <t>Меркурий 230ART -03 PQCSIGDN</t>
  </si>
  <si>
    <t>Hbv 384,02</t>
  </si>
  <si>
    <t>СТЭБ-0,4</t>
  </si>
  <si>
    <t>Меркурий 230 ART-00</t>
  </si>
  <si>
    <t>СТЭБ-0,4н</t>
  </si>
  <si>
    <t>Рим 384,1</t>
  </si>
  <si>
    <t>008606/008607</t>
  </si>
  <si>
    <t>Меркурий 234 ART-03</t>
  </si>
  <si>
    <t>Меркурий 230 ART-03 CN</t>
  </si>
  <si>
    <t>РЭТ (Слепаков В.С)</t>
  </si>
  <si>
    <t>ООО "Элид"</t>
  </si>
  <si>
    <t>АО "ДОНТГМ"      6 кВ</t>
  </si>
  <si>
    <t>ООО "ЭТНА"</t>
  </si>
  <si>
    <t>ВЛ 6кВ Прогресс КТП 645 (1000кВА)</t>
  </si>
  <si>
    <t>ИП Спасибов С.В.</t>
  </si>
  <si>
    <t>ПС АС-11 ВЛ 10кВ № 1101 КТП 1953 (100кВА)</t>
  </si>
  <si>
    <t>Г-16 Гуково</t>
  </si>
  <si>
    <t xml:space="preserve">ВЛ 35 кВ № 401, 211 </t>
  </si>
  <si>
    <t>РЭТ КТП 312</t>
  </si>
  <si>
    <t>РЭТ КТП 258</t>
  </si>
  <si>
    <t>БТ-1 Л-141, 146, 112 6/0,4 кВА КТП 258 (630 кВА)</t>
  </si>
  <si>
    <t>БТ-1 Л-112, 146 6/0,4 кВА КТП 312 (1250 кВА)</t>
  </si>
  <si>
    <t>РЭТ Костюкова Л.В.</t>
  </si>
  <si>
    <t>ПС АС-8 Л-804 6/0,4 кВ КТП 1786 (400кВА)</t>
  </si>
  <si>
    <t>ф.333, 341 БТ-3 2БКТП 021 (630 кВА)</t>
  </si>
  <si>
    <t>ф.333, 341 БТ-3 2БКТП 022 (630 кВА)</t>
  </si>
  <si>
    <t>ИП Клименко С.В.</t>
  </si>
  <si>
    <t>ООО "Юг-Строй"</t>
  </si>
  <si>
    <t>г. Ростов-на-Дону, пр. Стачки 247ж</t>
  </si>
  <si>
    <t>ПС АС-1 ВЛ 10кВ №105 КТП 1805 (400кВА)</t>
  </si>
  <si>
    <t>г. Батайск, ул. Северная Звезда</t>
  </si>
  <si>
    <t>2000/5</t>
  </si>
  <si>
    <t>Рим 489.03</t>
  </si>
  <si>
    <t>г. Ростов-на-Дону, ул. 2-я Луговая, 22</t>
  </si>
  <si>
    <t>Ростовская область, Октябрьский район, ст. Бессергеневская, ул. Шоссейная, 1д</t>
  </si>
  <si>
    <t>Аксайский район, ст. Мишкинская, ул. Просвещения 2а</t>
  </si>
  <si>
    <t>г. Гукова, ул. Пригородная, 6</t>
  </si>
  <si>
    <t>Аксайский район, п. Российский</t>
  </si>
  <si>
    <t>г. Батайск, ул. 1-й Пятилетки</t>
  </si>
  <si>
    <t>г. Батайск, ул. 1-й Пятилетки, 75а</t>
  </si>
  <si>
    <t>СЕ300</t>
  </si>
  <si>
    <t>ЦЭ 6803</t>
  </si>
  <si>
    <t>ф.3105 Р31 6кВ</t>
  </si>
  <si>
    <t>ф.3110 Р31 6кВ</t>
  </si>
  <si>
    <t>ЦЭ 6850</t>
  </si>
  <si>
    <t>ф. 3105 Р31 6кВ</t>
  </si>
  <si>
    <t>ф.3110, Р31 6кВ</t>
  </si>
  <si>
    <t>актов замеров мощности 15 декабря 2021 г. ООО "РемЭнергоТранспорт"</t>
  </si>
  <si>
    <t>Максим. мощ-ть замера, кВт</t>
  </si>
  <si>
    <t>ф.333, 341 БТ-3 2БКТП 020 (2х630 кВА) яч, 13, 14</t>
  </si>
  <si>
    <t>ф.333, 341 БТ-3 2БКТП 020 (2х630 кВА) яч, 14</t>
  </si>
  <si>
    <t>ООО "ЭлисФэшнРус"КТП 1313  г. Ростов-на-Дону, пл. К.Маркса</t>
  </si>
  <si>
    <t>ПС Ас -2 ВЛ 6кВ Л-205 №35 КТП 3035, г.ю Аксай, ул. Гулаева</t>
  </si>
  <si>
    <t>ПС Р4 ВЛ441 КТП1643 х. Камышеваха,</t>
  </si>
  <si>
    <t>ПС Р4 ВЛ441 КТП1704, х. Камышеваха</t>
  </si>
  <si>
    <t>ПС Р4 ВЛ441 КТП 1705 х. Камышеваха</t>
  </si>
  <si>
    <t>ПС АС 12 ВЛ 1207 КТП 1703 п. Щепкин</t>
  </si>
  <si>
    <t>ПС АС 12 ВЛ 1207 КТП 1702,п. Щепкин</t>
  </si>
  <si>
    <t>ф.921, ф.981 Р-9 6кВКТП 1456 (2х400кВА)</t>
  </si>
  <si>
    <t xml:space="preserve"> - </t>
  </si>
  <si>
    <t xml:space="preserve">   Замеры токов и напряжений в начале и конце линий 0,4 кВ  15 декабря  2021 г.</t>
  </si>
  <si>
    <t>P, кВт</t>
  </si>
  <si>
    <t xml:space="preserve">на вводе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</si>
</sst>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2"/>
    </font>
    <font>
      <sz val="10"/>
      <name val="Arial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readingOrder="1"/>
    </xf>
    <xf numFmtId="49" fontId="5" fillId="0" borderId="10" xfId="0" applyNumberFormat="1" applyFont="1" applyFill="1" applyBorder="1" applyAlignment="1">
      <alignment wrapText="1" readingOrder="1"/>
    </xf>
    <xf numFmtId="49" fontId="5" fillId="0" borderId="10" xfId="0" applyNumberFormat="1" applyFont="1" applyFill="1" applyBorder="1" applyAlignment="1">
      <alignment horizontal="left" wrapText="1" readingOrder="1"/>
    </xf>
    <xf numFmtId="49" fontId="5" fillId="0" borderId="10" xfId="0" applyNumberFormat="1" applyFont="1" applyFill="1" applyBorder="1" applyAlignment="1">
      <alignment horizontal="center" wrapText="1" readingOrder="1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wrapText="1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 readingOrder="1"/>
    </xf>
    <xf numFmtId="1" fontId="5" fillId="0" borderId="1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13" xfId="0" applyNumberFormat="1" applyFont="1" applyFill="1" applyBorder="1" applyAlignment="1">
      <alignment horizontal="center" wrapText="1" readingOrder="1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0" fillId="0" borderId="14" xfId="0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vertical="center" readingOrder="1"/>
    </xf>
    <xf numFmtId="49" fontId="5" fillId="0" borderId="11" xfId="0" applyNumberFormat="1" applyFont="1" applyFill="1" applyBorder="1" applyAlignment="1">
      <alignment wrapText="1" readingOrder="1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wrapText="1" readingOrder="1"/>
    </xf>
    <xf numFmtId="164" fontId="3" fillId="33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2" fontId="5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0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27" fillId="0" borderId="0" xfId="55" applyFont="1" applyBorder="1" applyAlignment="1">
      <alignment/>
      <protection/>
    </xf>
    <xf numFmtId="0" fontId="27" fillId="0" borderId="0" xfId="55" applyFont="1" applyAlignment="1">
      <alignment horizontal="center" vertical="center"/>
      <protection/>
    </xf>
    <xf numFmtId="0" fontId="28" fillId="0" borderId="0" xfId="0" applyFont="1" applyAlignment="1">
      <alignment/>
    </xf>
    <xf numFmtId="0" fontId="6" fillId="0" borderId="10" xfId="54" applyNumberFormat="1" applyFont="1" applyFill="1" applyBorder="1" applyAlignment="1" applyProtection="1">
      <alignment horizontal="center" vertical="top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30" fillId="0" borderId="10" xfId="54" applyNumberFormat="1" applyFont="1" applyFill="1" applyBorder="1" applyAlignment="1" applyProtection="1">
      <alignment horizontal="center" vertical="center" wrapText="1"/>
      <protection/>
    </xf>
    <xf numFmtId="0" fontId="30" fillId="0" borderId="13" xfId="54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7" fillId="33" borderId="10" xfId="33" applyFont="1" applyFill="1" applyBorder="1" applyAlignment="1">
      <alignment horizontal="center" vertical="center" wrapText="1"/>
      <protection/>
    </xf>
    <xf numFmtId="0" fontId="27" fillId="34" borderId="10" xfId="54" applyNumberFormat="1" applyFont="1" applyFill="1" applyBorder="1" applyAlignment="1" applyProtection="1">
      <alignment horizontal="center" vertical="center" wrapText="1"/>
      <protection/>
    </xf>
    <xf numFmtId="0" fontId="27" fillId="34" borderId="13" xfId="54" applyNumberFormat="1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0" fontId="6" fillId="34" borderId="13" xfId="54" applyNumberFormat="1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wrapText="1"/>
    </xf>
    <xf numFmtId="0" fontId="28" fillId="33" borderId="14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7" fillId="33" borderId="13" xfId="0" applyFont="1" applyFill="1" applyBorder="1" applyAlignment="1">
      <alignment horizontal="center" vertical="center"/>
    </xf>
    <xf numFmtId="1" fontId="28" fillId="34" borderId="10" xfId="0" applyNumberFormat="1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2" fontId="28" fillId="33" borderId="10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2" fontId="28" fillId="33" borderId="10" xfId="0" applyNumberFormat="1" applyFont="1" applyFill="1" applyBorder="1" applyAlignment="1">
      <alignment horizontal="center" vertical="center"/>
    </xf>
    <xf numFmtId="2" fontId="28" fillId="33" borderId="14" xfId="0" applyNumberFormat="1" applyFont="1" applyFill="1" applyBorder="1" applyAlignment="1">
      <alignment horizontal="center" vertical="center"/>
    </xf>
    <xf numFmtId="2" fontId="29" fillId="33" borderId="14" xfId="0" applyNumberFormat="1" applyFont="1" applyFill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2" fontId="28" fillId="33" borderId="11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zoomScalePageLayoutView="0" workbookViewId="0" topLeftCell="A97">
      <selection activeCell="G109" sqref="G109"/>
    </sheetView>
  </sheetViews>
  <sheetFormatPr defaultColWidth="11.625" defaultRowHeight="12.75"/>
  <cols>
    <col min="1" max="1" width="37.00390625" style="59" customWidth="1"/>
    <col min="2" max="2" width="30.25390625" style="54" customWidth="1"/>
    <col min="3" max="3" width="7.00390625" style="0" customWidth="1"/>
    <col min="4" max="4" width="7.625" style="0" customWidth="1"/>
    <col min="5" max="5" width="7.00390625" style="0" customWidth="1"/>
    <col min="6" max="6" width="8.00390625" style="0" customWidth="1"/>
    <col min="7" max="7" width="11.875" style="0" customWidth="1"/>
    <col min="8" max="8" width="8.00390625" style="0" customWidth="1"/>
    <col min="9" max="9" width="9.00390625" style="0" customWidth="1"/>
    <col min="10" max="10" width="18.25390625" style="0" customWidth="1"/>
    <col min="11" max="238" width="9.125" style="0" customWidth="1"/>
  </cols>
  <sheetData>
    <row r="1" spans="1:10" ht="18.75">
      <c r="A1" s="106" t="s">
        <v>395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>
      <c r="A2" s="107"/>
      <c r="B2" s="107"/>
      <c r="C2" s="107"/>
      <c r="D2" s="107"/>
      <c r="E2" s="107"/>
      <c r="F2" s="107"/>
      <c r="G2" s="108"/>
      <c r="H2" s="108"/>
      <c r="I2" s="108"/>
      <c r="J2" s="109"/>
    </row>
    <row r="3" spans="1:10" ht="16.5" customHeight="1">
      <c r="A3" s="110" t="s">
        <v>0</v>
      </c>
      <c r="B3" s="111" t="s">
        <v>1</v>
      </c>
      <c r="C3" s="111" t="s">
        <v>2</v>
      </c>
      <c r="D3" s="111"/>
      <c r="E3" s="111"/>
      <c r="F3" s="111"/>
      <c r="G3" s="112" t="s">
        <v>3</v>
      </c>
      <c r="H3" s="112"/>
      <c r="I3" s="112"/>
      <c r="J3" s="113" t="s">
        <v>4</v>
      </c>
    </row>
    <row r="4" spans="1:10" ht="23.25" customHeight="1">
      <c r="A4" s="110"/>
      <c r="B4" s="111"/>
      <c r="C4" s="111" t="s">
        <v>5</v>
      </c>
      <c r="D4" s="111"/>
      <c r="E4" s="111"/>
      <c r="F4" s="111"/>
      <c r="G4" s="112"/>
      <c r="H4" s="112"/>
      <c r="I4" s="112"/>
      <c r="J4" s="113"/>
    </row>
    <row r="5" spans="1:10" ht="15.75" customHeight="1">
      <c r="A5" s="110"/>
      <c r="B5" s="111"/>
      <c r="C5" s="114" t="s">
        <v>6</v>
      </c>
      <c r="D5" s="114" t="s">
        <v>7</v>
      </c>
      <c r="E5" s="114" t="s">
        <v>8</v>
      </c>
      <c r="F5" s="114" t="s">
        <v>9</v>
      </c>
      <c r="G5" s="114" t="s">
        <v>10</v>
      </c>
      <c r="H5" s="114" t="s">
        <v>11</v>
      </c>
      <c r="I5" s="115" t="s">
        <v>12</v>
      </c>
      <c r="J5" s="116" t="s">
        <v>396</v>
      </c>
    </row>
    <row r="6" spans="1:11" s="47" customFormat="1" ht="37.5" customHeight="1">
      <c r="A6" s="117" t="s">
        <v>243</v>
      </c>
      <c r="B6" s="118" t="s">
        <v>13</v>
      </c>
      <c r="C6" s="119">
        <v>170</v>
      </c>
      <c r="D6" s="119">
        <v>120</v>
      </c>
      <c r="E6" s="119">
        <v>151</v>
      </c>
      <c r="F6" s="119">
        <v>13</v>
      </c>
      <c r="G6" s="119">
        <v>400</v>
      </c>
      <c r="H6" s="119">
        <v>398</v>
      </c>
      <c r="I6" s="120">
        <v>397</v>
      </c>
      <c r="J6" s="172">
        <f>(1.73*(G6+H6+I6)/3*(C6+D6+E6)/3*0.9)/1000</f>
        <v>91.17013500000002</v>
      </c>
      <c r="K6" s="46"/>
    </row>
    <row r="7" spans="1:11" s="47" customFormat="1" ht="37.5" customHeight="1">
      <c r="A7" s="117"/>
      <c r="B7" s="118" t="s">
        <v>14</v>
      </c>
      <c r="C7" s="119">
        <v>0</v>
      </c>
      <c r="D7" s="119">
        <v>0</v>
      </c>
      <c r="E7" s="119">
        <v>0</v>
      </c>
      <c r="F7" s="119">
        <v>0</v>
      </c>
      <c r="G7" s="119">
        <v>400</v>
      </c>
      <c r="H7" s="119">
        <v>398</v>
      </c>
      <c r="I7" s="120">
        <v>397</v>
      </c>
      <c r="J7" s="172">
        <f>(1.73*(G7+H7+I7)/3*(C7+D7+E7)/3*0.9)/1000</f>
        <v>0</v>
      </c>
      <c r="K7" s="46"/>
    </row>
    <row r="8" spans="1:11" s="49" customFormat="1" ht="24" customHeight="1">
      <c r="A8" s="117"/>
      <c r="B8" s="121" t="s">
        <v>15</v>
      </c>
      <c r="C8" s="119">
        <v>13</v>
      </c>
      <c r="D8" s="119">
        <v>13</v>
      </c>
      <c r="E8" s="119">
        <v>12</v>
      </c>
      <c r="F8" s="119">
        <v>1</v>
      </c>
      <c r="G8" s="119">
        <v>400</v>
      </c>
      <c r="H8" s="119">
        <v>398</v>
      </c>
      <c r="I8" s="120">
        <v>397</v>
      </c>
      <c r="J8" s="172">
        <f>(1.73*(G8+H8+I8)/3*(C8+D8+E8)/3*0.9)/1000</f>
        <v>7.855930000000002</v>
      </c>
      <c r="K8" s="48"/>
    </row>
    <row r="9" spans="1:11" s="49" customFormat="1" ht="32.25" customHeight="1">
      <c r="A9" s="117"/>
      <c r="B9" s="121" t="s">
        <v>16</v>
      </c>
      <c r="C9" s="119">
        <v>8</v>
      </c>
      <c r="D9" s="119">
        <v>8</v>
      </c>
      <c r="E9" s="119">
        <v>9</v>
      </c>
      <c r="F9" s="119">
        <v>0</v>
      </c>
      <c r="G9" s="119">
        <v>400</v>
      </c>
      <c r="H9" s="119">
        <v>398</v>
      </c>
      <c r="I9" s="120">
        <v>397</v>
      </c>
      <c r="J9" s="172">
        <f>(1.73*(G9+H9+I9)/3*(C9+D9+E9)/3*0.9)/1000</f>
        <v>5.168375000000001</v>
      </c>
      <c r="K9" s="48"/>
    </row>
    <row r="10" spans="1:11" s="51" customFormat="1" ht="34.5" customHeight="1">
      <c r="A10" s="117"/>
      <c r="B10" s="122" t="s">
        <v>17</v>
      </c>
      <c r="C10" s="123">
        <f>SUM(C6:C9)</f>
        <v>191</v>
      </c>
      <c r="D10" s="123">
        <f>SUM(D6:D9)</f>
        <v>141</v>
      </c>
      <c r="E10" s="123">
        <f>SUM(E6:E9)</f>
        <v>172</v>
      </c>
      <c r="F10" s="123">
        <f>SUM(F6:F9)</f>
        <v>14</v>
      </c>
      <c r="G10" s="123">
        <v>400</v>
      </c>
      <c r="H10" s="123">
        <v>398</v>
      </c>
      <c r="I10" s="124">
        <v>397</v>
      </c>
      <c r="J10" s="173">
        <f>SUM(J6:J9)</f>
        <v>104.19444000000001</v>
      </c>
      <c r="K10" s="50"/>
    </row>
    <row r="11" spans="1:11" s="47" customFormat="1" ht="36" customHeight="1">
      <c r="A11" s="117" t="s">
        <v>244</v>
      </c>
      <c r="B11" s="125" t="s">
        <v>18</v>
      </c>
      <c r="C11" s="119">
        <v>25</v>
      </c>
      <c r="D11" s="119">
        <v>45</v>
      </c>
      <c r="E11" s="119">
        <v>17</v>
      </c>
      <c r="F11" s="119">
        <v>0.2</v>
      </c>
      <c r="G11" s="119">
        <v>403</v>
      </c>
      <c r="H11" s="119">
        <v>400</v>
      </c>
      <c r="I11" s="120">
        <v>405</v>
      </c>
      <c r="J11" s="172">
        <f>(1.73*(G11+H11+I11)/3*(C11+D11+E11)/3*0.9)/1000</f>
        <v>18.181608</v>
      </c>
      <c r="K11" s="50"/>
    </row>
    <row r="12" spans="1:11" s="51" customFormat="1" ht="36" customHeight="1">
      <c r="A12" s="117"/>
      <c r="B12" s="126" t="s">
        <v>19</v>
      </c>
      <c r="C12" s="123">
        <f>SUM(C11)</f>
        <v>25</v>
      </c>
      <c r="D12" s="123">
        <f aca="true" t="shared" si="0" ref="D12:I12">SUM(D11)</f>
        <v>45</v>
      </c>
      <c r="E12" s="123">
        <f t="shared" si="0"/>
        <v>17</v>
      </c>
      <c r="F12" s="123">
        <f t="shared" si="0"/>
        <v>0.2</v>
      </c>
      <c r="G12" s="123">
        <f t="shared" si="0"/>
        <v>403</v>
      </c>
      <c r="H12" s="123">
        <f t="shared" si="0"/>
        <v>400</v>
      </c>
      <c r="I12" s="123">
        <f t="shared" si="0"/>
        <v>405</v>
      </c>
      <c r="J12" s="174">
        <f>J11</f>
        <v>18.181608</v>
      </c>
      <c r="K12" s="50"/>
    </row>
    <row r="13" spans="1:11" s="49" customFormat="1" ht="31.5" customHeight="1">
      <c r="A13" s="117" t="s">
        <v>245</v>
      </c>
      <c r="B13" s="125" t="s">
        <v>20</v>
      </c>
      <c r="C13" s="119">
        <v>300</v>
      </c>
      <c r="D13" s="119">
        <v>289</v>
      </c>
      <c r="E13" s="119">
        <v>305</v>
      </c>
      <c r="F13" s="119">
        <v>22</v>
      </c>
      <c r="G13" s="119">
        <v>406</v>
      </c>
      <c r="H13" s="119">
        <v>406</v>
      </c>
      <c r="I13" s="120">
        <v>409</v>
      </c>
      <c r="J13" s="172">
        <f>(1.73*(G13+H13+I13)/3*(C13+D13+E13)/3*0.9)/1000</f>
        <v>188.842302</v>
      </c>
      <c r="K13" s="50"/>
    </row>
    <row r="14" spans="1:11" s="49" customFormat="1" ht="31.5" customHeight="1">
      <c r="A14" s="117"/>
      <c r="B14" s="125" t="s">
        <v>21</v>
      </c>
      <c r="C14" s="119">
        <v>90</v>
      </c>
      <c r="D14" s="119">
        <v>86</v>
      </c>
      <c r="E14" s="119">
        <v>105</v>
      </c>
      <c r="F14" s="119">
        <v>15</v>
      </c>
      <c r="G14" s="119">
        <v>406</v>
      </c>
      <c r="H14" s="119">
        <v>406</v>
      </c>
      <c r="I14" s="120">
        <v>409</v>
      </c>
      <c r="J14" s="172">
        <f>(1.73*(G14+H14+I14)/3*(C14+D14+E14)/3*0.9)/1000</f>
        <v>59.35647300000001</v>
      </c>
      <c r="K14" s="50"/>
    </row>
    <row r="15" spans="1:11" s="51" customFormat="1" ht="31.5" customHeight="1">
      <c r="A15" s="117"/>
      <c r="B15" s="126" t="s">
        <v>19</v>
      </c>
      <c r="C15" s="123">
        <f>SUM(C13:C14)</f>
        <v>390</v>
      </c>
      <c r="D15" s="123">
        <f>SUM(D13:D14)</f>
        <v>375</v>
      </c>
      <c r="E15" s="123">
        <f>SUM(E13:E14)</f>
        <v>410</v>
      </c>
      <c r="F15" s="123">
        <f>SUM(F13:F14)</f>
        <v>37</v>
      </c>
      <c r="G15" s="123">
        <v>400</v>
      </c>
      <c r="H15" s="123">
        <v>400</v>
      </c>
      <c r="I15" s="124">
        <v>400</v>
      </c>
      <c r="J15" s="174">
        <f>SUM(J13:J14)</f>
        <v>248.198775</v>
      </c>
      <c r="K15" s="50"/>
    </row>
    <row r="16" spans="1:11" s="47" customFormat="1" ht="22.5" customHeight="1">
      <c r="A16" s="117" t="s">
        <v>246</v>
      </c>
      <c r="B16" s="127" t="s">
        <v>24</v>
      </c>
      <c r="C16" s="119">
        <v>65</v>
      </c>
      <c r="D16" s="119">
        <v>50</v>
      </c>
      <c r="E16" s="119">
        <v>75</v>
      </c>
      <c r="F16" s="119">
        <v>12</v>
      </c>
      <c r="G16" s="119">
        <v>400</v>
      </c>
      <c r="H16" s="119">
        <v>400</v>
      </c>
      <c r="I16" s="120">
        <v>400</v>
      </c>
      <c r="J16" s="172">
        <f>(1.73*(G16+H16+I16)/3*(C16+D16+E16)/3*0.9)/1000</f>
        <v>39.444</v>
      </c>
      <c r="K16" s="50"/>
    </row>
    <row r="17" spans="1:11" s="47" customFormat="1" ht="22.5" customHeight="1">
      <c r="A17" s="117"/>
      <c r="B17" s="127" t="s">
        <v>25</v>
      </c>
      <c r="C17" s="119">
        <v>0</v>
      </c>
      <c r="D17" s="119">
        <v>0</v>
      </c>
      <c r="E17" s="119">
        <v>0</v>
      </c>
      <c r="F17" s="119">
        <v>0</v>
      </c>
      <c r="G17" s="119">
        <v>400</v>
      </c>
      <c r="H17" s="119">
        <v>400</v>
      </c>
      <c r="I17" s="120">
        <v>400</v>
      </c>
      <c r="J17" s="172">
        <f>(1.73*(G17+H17+I17)/3*(C17+D17+E17)/3*0.9)/1000</f>
        <v>0</v>
      </c>
      <c r="K17" s="50"/>
    </row>
    <row r="18" spans="1:11" s="47" customFormat="1" ht="22.5" customHeight="1">
      <c r="A18" s="117"/>
      <c r="B18" s="127" t="s">
        <v>26</v>
      </c>
      <c r="C18" s="119">
        <v>0</v>
      </c>
      <c r="D18" s="119">
        <v>0</v>
      </c>
      <c r="E18" s="119">
        <v>0</v>
      </c>
      <c r="F18" s="119">
        <v>0</v>
      </c>
      <c r="G18" s="119">
        <v>400</v>
      </c>
      <c r="H18" s="119">
        <v>400</v>
      </c>
      <c r="I18" s="120">
        <v>400</v>
      </c>
      <c r="J18" s="172">
        <f>(1.73*(G18+H18+I18)/3*(C18+D18+E18)/3*0.9)/1000</f>
        <v>0</v>
      </c>
      <c r="K18" s="50"/>
    </row>
    <row r="19" spans="1:11" s="51" customFormat="1" ht="36.75" customHeight="1">
      <c r="A19" s="117"/>
      <c r="B19" s="126" t="s">
        <v>19</v>
      </c>
      <c r="C19" s="123">
        <f>SUM(C16:C18)</f>
        <v>65</v>
      </c>
      <c r="D19" s="123">
        <f>SUM(D16:D18)</f>
        <v>50</v>
      </c>
      <c r="E19" s="123">
        <f>SUM(E16:E18)</f>
        <v>75</v>
      </c>
      <c r="F19" s="123">
        <f>SUM(F16:F18)</f>
        <v>12</v>
      </c>
      <c r="G19" s="123">
        <v>400</v>
      </c>
      <c r="H19" s="123">
        <v>400</v>
      </c>
      <c r="I19" s="124">
        <v>400</v>
      </c>
      <c r="J19" s="174">
        <f>SUM(J16:J18)</f>
        <v>39.444</v>
      </c>
      <c r="K19" s="50"/>
    </row>
    <row r="20" spans="1:11" s="47" customFormat="1" ht="18.75" customHeight="1">
      <c r="A20" s="117" t="s">
        <v>247</v>
      </c>
      <c r="B20" s="127" t="s">
        <v>27</v>
      </c>
      <c r="C20" s="119">
        <v>100</v>
      </c>
      <c r="D20" s="119">
        <v>101</v>
      </c>
      <c r="E20" s="119">
        <v>95</v>
      </c>
      <c r="F20" s="119">
        <v>3</v>
      </c>
      <c r="G20" s="119">
        <v>410</v>
      </c>
      <c r="H20" s="119">
        <v>410</v>
      </c>
      <c r="I20" s="120">
        <v>410</v>
      </c>
      <c r="J20" s="172">
        <f>(1.73*(G20+H20+I20)/3*(C20+D20+E20)/3*0.9)/1000</f>
        <v>62.98584000000001</v>
      </c>
      <c r="K20" s="50"/>
    </row>
    <row r="21" spans="1:11" s="47" customFormat="1" ht="18.75" customHeight="1">
      <c r="A21" s="117"/>
      <c r="B21" s="127" t="s">
        <v>28</v>
      </c>
      <c r="C21" s="119">
        <v>35</v>
      </c>
      <c r="D21" s="119">
        <v>42</v>
      </c>
      <c r="E21" s="119">
        <v>35</v>
      </c>
      <c r="F21" s="119">
        <v>2</v>
      </c>
      <c r="G21" s="119">
        <v>410</v>
      </c>
      <c r="H21" s="119">
        <v>410</v>
      </c>
      <c r="I21" s="120">
        <v>410</v>
      </c>
      <c r="J21" s="172">
        <f>(1.73*(G21+H21+I21)/3*(C21+D21+E21)/3*0.9)/1000</f>
        <v>23.832480000000004</v>
      </c>
      <c r="K21" s="50"/>
    </row>
    <row r="22" spans="1:11" s="47" customFormat="1" ht="21.75" customHeight="1">
      <c r="A22" s="117"/>
      <c r="B22" s="127" t="s">
        <v>29</v>
      </c>
      <c r="C22" s="119">
        <v>84</v>
      </c>
      <c r="D22" s="119">
        <v>85</v>
      </c>
      <c r="E22" s="119">
        <v>76</v>
      </c>
      <c r="F22" s="119">
        <v>10</v>
      </c>
      <c r="G22" s="119">
        <v>410</v>
      </c>
      <c r="H22" s="119">
        <v>410</v>
      </c>
      <c r="I22" s="120">
        <v>410</v>
      </c>
      <c r="J22" s="172">
        <f>(1.73*(G22+H22+I22)/3*(C22+D22+E22)/3*0.9)/1000</f>
        <v>52.13355000000001</v>
      </c>
      <c r="K22" s="50"/>
    </row>
    <row r="23" spans="1:11" s="47" customFormat="1" ht="21" customHeight="1">
      <c r="A23" s="117"/>
      <c r="B23" s="118" t="s">
        <v>30</v>
      </c>
      <c r="C23" s="119">
        <v>101</v>
      </c>
      <c r="D23" s="119">
        <v>102</v>
      </c>
      <c r="E23" s="119">
        <v>94</v>
      </c>
      <c r="F23" s="119">
        <v>4</v>
      </c>
      <c r="G23" s="119">
        <v>410</v>
      </c>
      <c r="H23" s="119">
        <v>410</v>
      </c>
      <c r="I23" s="120">
        <v>410</v>
      </c>
      <c r="J23" s="172">
        <f>(1.73*(G23+H23+I23)/3*(C23+D23+E23)/3*0.9)/1000</f>
        <v>63.198629999999994</v>
      </c>
      <c r="K23" s="50"/>
    </row>
    <row r="24" spans="1:11" s="51" customFormat="1" ht="30.75" customHeight="1">
      <c r="A24" s="117"/>
      <c r="B24" s="126" t="s">
        <v>19</v>
      </c>
      <c r="C24" s="123">
        <f>SUM(C20:C23)</f>
        <v>320</v>
      </c>
      <c r="D24" s="123">
        <f>SUM(D20:D23)</f>
        <v>330</v>
      </c>
      <c r="E24" s="123">
        <f>SUM(E20:E23)</f>
        <v>300</v>
      </c>
      <c r="F24" s="123">
        <f>SUM(F20:F23)</f>
        <v>19</v>
      </c>
      <c r="G24" s="123">
        <v>400</v>
      </c>
      <c r="H24" s="123">
        <v>400</v>
      </c>
      <c r="I24" s="124">
        <v>401</v>
      </c>
      <c r="J24" s="174">
        <f>SUM(J20:J23)</f>
        <v>202.15050000000002</v>
      </c>
      <c r="K24" s="50"/>
    </row>
    <row r="25" spans="1:11" s="47" customFormat="1" ht="22.5" customHeight="1">
      <c r="A25" s="117" t="s">
        <v>248</v>
      </c>
      <c r="B25" s="118" t="s">
        <v>31</v>
      </c>
      <c r="C25" s="119">
        <v>0</v>
      </c>
      <c r="D25" s="119">
        <v>0</v>
      </c>
      <c r="E25" s="119">
        <v>0</v>
      </c>
      <c r="F25" s="119">
        <v>0</v>
      </c>
      <c r="G25" s="123">
        <v>400</v>
      </c>
      <c r="H25" s="123">
        <v>400</v>
      </c>
      <c r="I25" s="124">
        <v>400</v>
      </c>
      <c r="J25" s="172">
        <f aca="true" t="shared" si="1" ref="J25:J33">(1.73*(G25+H25+I25)/3*(C25+D25+E25)/3*0.9)/1000</f>
        <v>0</v>
      </c>
      <c r="K25" s="50"/>
    </row>
    <row r="26" spans="1:11" s="47" customFormat="1" ht="23.25" customHeight="1">
      <c r="A26" s="117"/>
      <c r="B26" s="118" t="s">
        <v>32</v>
      </c>
      <c r="C26" s="128">
        <v>0</v>
      </c>
      <c r="D26" s="128">
        <v>0</v>
      </c>
      <c r="E26" s="128">
        <v>0</v>
      </c>
      <c r="F26" s="128">
        <v>0</v>
      </c>
      <c r="G26" s="123">
        <v>400</v>
      </c>
      <c r="H26" s="123">
        <v>400</v>
      </c>
      <c r="I26" s="124">
        <v>400</v>
      </c>
      <c r="J26" s="172">
        <f t="shared" si="1"/>
        <v>0</v>
      </c>
      <c r="K26" s="50"/>
    </row>
    <row r="27" spans="1:11" s="47" customFormat="1" ht="23.25" customHeight="1">
      <c r="A27" s="117"/>
      <c r="B27" s="118" t="s">
        <v>33</v>
      </c>
      <c r="C27" s="128">
        <v>84</v>
      </c>
      <c r="D27" s="128">
        <v>94</v>
      </c>
      <c r="E27" s="128">
        <v>75</v>
      </c>
      <c r="F27" s="128">
        <v>7</v>
      </c>
      <c r="G27" s="123">
        <v>400</v>
      </c>
      <c r="H27" s="123">
        <v>400</v>
      </c>
      <c r="I27" s="124">
        <v>400</v>
      </c>
      <c r="J27" s="172">
        <f t="shared" si="1"/>
        <v>52.5228</v>
      </c>
      <c r="K27" s="50"/>
    </row>
    <row r="28" spans="1:11" s="47" customFormat="1" ht="23.25" customHeight="1">
      <c r="A28" s="117"/>
      <c r="B28" s="118" t="s">
        <v>34</v>
      </c>
      <c r="C28" s="128">
        <v>65</v>
      </c>
      <c r="D28" s="128">
        <v>80</v>
      </c>
      <c r="E28" s="128">
        <v>45</v>
      </c>
      <c r="F28" s="128">
        <v>8</v>
      </c>
      <c r="G28" s="123">
        <v>400</v>
      </c>
      <c r="H28" s="123">
        <v>400</v>
      </c>
      <c r="I28" s="124">
        <v>400</v>
      </c>
      <c r="J28" s="172">
        <f t="shared" si="1"/>
        <v>39.444</v>
      </c>
      <c r="K28" s="50"/>
    </row>
    <row r="29" spans="1:11" s="47" customFormat="1" ht="23.25" customHeight="1">
      <c r="A29" s="117"/>
      <c r="B29" s="118" t="s">
        <v>22</v>
      </c>
      <c r="C29" s="128">
        <v>21</v>
      </c>
      <c r="D29" s="128">
        <v>22</v>
      </c>
      <c r="E29" s="128">
        <v>35</v>
      </c>
      <c r="F29" s="128">
        <v>3</v>
      </c>
      <c r="G29" s="123">
        <v>400</v>
      </c>
      <c r="H29" s="123">
        <v>400</v>
      </c>
      <c r="I29" s="124">
        <v>400</v>
      </c>
      <c r="J29" s="172">
        <f t="shared" si="1"/>
        <v>16.192800000000002</v>
      </c>
      <c r="K29" s="50"/>
    </row>
    <row r="30" spans="1:11" s="47" customFormat="1" ht="23.25" customHeight="1">
      <c r="A30" s="117"/>
      <c r="B30" s="118" t="s">
        <v>23</v>
      </c>
      <c r="C30" s="128">
        <v>20</v>
      </c>
      <c r="D30" s="128">
        <v>17</v>
      </c>
      <c r="E30" s="128">
        <v>25</v>
      </c>
      <c r="F30" s="128">
        <v>1</v>
      </c>
      <c r="G30" s="123">
        <v>400</v>
      </c>
      <c r="H30" s="123">
        <v>400</v>
      </c>
      <c r="I30" s="124">
        <v>400</v>
      </c>
      <c r="J30" s="172">
        <f t="shared" si="1"/>
        <v>12.8712</v>
      </c>
      <c r="K30" s="50"/>
    </row>
    <row r="31" spans="1:11" s="51" customFormat="1" ht="31.5" customHeight="1">
      <c r="A31" s="117"/>
      <c r="B31" s="126" t="s">
        <v>19</v>
      </c>
      <c r="C31" s="123">
        <f>SUM(C25:C30)</f>
        <v>190</v>
      </c>
      <c r="D31" s="123">
        <f>SUM(D25:D30)</f>
        <v>213</v>
      </c>
      <c r="E31" s="123">
        <f>SUM(E25:E30)</f>
        <v>180</v>
      </c>
      <c r="F31" s="123">
        <f>SUM(F25:F30)</f>
        <v>19</v>
      </c>
      <c r="G31" s="123">
        <v>400</v>
      </c>
      <c r="H31" s="123">
        <v>400</v>
      </c>
      <c r="I31" s="124">
        <v>400</v>
      </c>
      <c r="J31" s="174">
        <f>SUM(J25:J30)</f>
        <v>121.03080000000001</v>
      </c>
      <c r="K31" s="50"/>
    </row>
    <row r="32" spans="1:11" s="47" customFormat="1" ht="45.75" customHeight="1">
      <c r="A32" s="129" t="s">
        <v>386</v>
      </c>
      <c r="B32" s="130" t="s">
        <v>130</v>
      </c>
      <c r="C32" s="134">
        <v>397</v>
      </c>
      <c r="D32" s="134">
        <v>392</v>
      </c>
      <c r="E32" s="134">
        <v>405</v>
      </c>
      <c r="F32" s="134">
        <v>10</v>
      </c>
      <c r="G32" s="134">
        <v>391</v>
      </c>
      <c r="H32" s="134">
        <v>391</v>
      </c>
      <c r="I32" s="164">
        <v>390</v>
      </c>
      <c r="J32" s="172">
        <f t="shared" si="1"/>
        <v>242.090664</v>
      </c>
      <c r="K32" s="50"/>
    </row>
    <row r="33" spans="1:11" s="47" customFormat="1" ht="43.5" customHeight="1">
      <c r="A33" s="131"/>
      <c r="B33" s="130" t="s">
        <v>237</v>
      </c>
      <c r="C33" s="134">
        <v>495</v>
      </c>
      <c r="D33" s="134">
        <v>498</v>
      </c>
      <c r="E33" s="134">
        <v>496</v>
      </c>
      <c r="F33" s="134">
        <v>10</v>
      </c>
      <c r="G33" s="134">
        <v>391</v>
      </c>
      <c r="H33" s="134">
        <v>391</v>
      </c>
      <c r="I33" s="164">
        <v>390</v>
      </c>
      <c r="J33" s="172">
        <f t="shared" si="1"/>
        <v>301.90368400000006</v>
      </c>
      <c r="K33" s="50"/>
    </row>
    <row r="34" spans="1:11" s="47" customFormat="1" ht="47.25" customHeight="1">
      <c r="A34" s="132" t="s">
        <v>249</v>
      </c>
      <c r="B34" s="133" t="s">
        <v>35</v>
      </c>
      <c r="C34" s="128">
        <v>10</v>
      </c>
      <c r="D34" s="128">
        <v>9</v>
      </c>
      <c r="E34" s="128">
        <v>9</v>
      </c>
      <c r="F34" s="165">
        <v>2</v>
      </c>
      <c r="G34" s="128">
        <v>394</v>
      </c>
      <c r="H34" s="128">
        <v>393</v>
      </c>
      <c r="I34" s="166">
        <v>394</v>
      </c>
      <c r="J34" s="173">
        <f aca="true" t="shared" si="2" ref="J34:J42">(1.73*(G34+H34+I34)/3*(C34+D34+E34)/3*0.9)/1000</f>
        <v>5.720764</v>
      </c>
      <c r="K34" s="50"/>
    </row>
    <row r="35" spans="1:11" s="47" customFormat="1" ht="63.75" customHeight="1">
      <c r="A35" s="132" t="s">
        <v>387</v>
      </c>
      <c r="B35" s="133" t="s">
        <v>36</v>
      </c>
      <c r="C35" s="128">
        <v>5</v>
      </c>
      <c r="D35" s="128">
        <v>4</v>
      </c>
      <c r="E35" s="128">
        <v>5</v>
      </c>
      <c r="F35" s="128">
        <v>0</v>
      </c>
      <c r="G35" s="128">
        <v>389</v>
      </c>
      <c r="H35" s="128">
        <v>392</v>
      </c>
      <c r="I35" s="166">
        <v>395</v>
      </c>
      <c r="J35" s="173">
        <f t="shared" si="2"/>
        <v>2.848272</v>
      </c>
      <c r="K35" s="50"/>
    </row>
    <row r="36" spans="1:11" s="47" customFormat="1" ht="60" customHeight="1">
      <c r="A36" s="132" t="s">
        <v>250</v>
      </c>
      <c r="B36" s="134" t="s">
        <v>37</v>
      </c>
      <c r="C36" s="128">
        <v>190</v>
      </c>
      <c r="D36" s="128">
        <v>175</v>
      </c>
      <c r="E36" s="128">
        <v>174</v>
      </c>
      <c r="F36" s="128">
        <v>2</v>
      </c>
      <c r="G36" s="128">
        <v>406</v>
      </c>
      <c r="H36" s="128">
        <v>406</v>
      </c>
      <c r="I36" s="166">
        <v>409</v>
      </c>
      <c r="J36" s="173">
        <f t="shared" si="2"/>
        <v>113.854587</v>
      </c>
      <c r="K36" s="50"/>
    </row>
    <row r="37" spans="1:11" s="47" customFormat="1" ht="47.25" customHeight="1">
      <c r="A37" s="132" t="s">
        <v>251</v>
      </c>
      <c r="B37" s="186" t="s">
        <v>38</v>
      </c>
      <c r="C37" s="134">
        <v>115</v>
      </c>
      <c r="D37" s="134">
        <v>130</v>
      </c>
      <c r="E37" s="134">
        <v>97</v>
      </c>
      <c r="F37" s="134">
        <v>26</v>
      </c>
      <c r="G37" s="134">
        <v>400</v>
      </c>
      <c r="H37" s="134">
        <v>400</v>
      </c>
      <c r="I37" s="164">
        <v>400</v>
      </c>
      <c r="J37" s="173">
        <f t="shared" si="2"/>
        <v>70.9992</v>
      </c>
      <c r="K37" s="50"/>
    </row>
    <row r="38" spans="1:11" s="47" customFormat="1" ht="48" customHeight="1">
      <c r="A38" s="132" t="s">
        <v>252</v>
      </c>
      <c r="B38" s="186"/>
      <c r="C38" s="133">
        <v>133</v>
      </c>
      <c r="D38" s="133">
        <v>116</v>
      </c>
      <c r="E38" s="133">
        <v>103</v>
      </c>
      <c r="F38" s="133">
        <v>20</v>
      </c>
      <c r="G38" s="133">
        <v>386</v>
      </c>
      <c r="H38" s="133">
        <v>392</v>
      </c>
      <c r="I38" s="167">
        <v>384</v>
      </c>
      <c r="J38" s="173">
        <f t="shared" si="2"/>
        <v>70.76115200000001</v>
      </c>
      <c r="K38" s="50"/>
    </row>
    <row r="39" spans="1:11" s="47" customFormat="1" ht="43.5" customHeight="1">
      <c r="A39" s="132" t="s">
        <v>253</v>
      </c>
      <c r="B39" s="133" t="s">
        <v>39</v>
      </c>
      <c r="C39" s="128">
        <v>31</v>
      </c>
      <c r="D39" s="128">
        <v>21</v>
      </c>
      <c r="E39" s="128">
        <v>31</v>
      </c>
      <c r="F39" s="128">
        <v>2.5</v>
      </c>
      <c r="G39" s="128">
        <v>409</v>
      </c>
      <c r="H39" s="128">
        <v>406</v>
      </c>
      <c r="I39" s="166">
        <v>407</v>
      </c>
      <c r="J39" s="173">
        <f t="shared" si="2"/>
        <v>17.546698</v>
      </c>
      <c r="K39" s="50"/>
    </row>
    <row r="40" spans="1:11" s="47" customFormat="1" ht="22.5" customHeight="1">
      <c r="A40" s="132" t="s">
        <v>254</v>
      </c>
      <c r="B40" s="186" t="s">
        <v>40</v>
      </c>
      <c r="C40" s="168">
        <v>265</v>
      </c>
      <c r="D40" s="168">
        <v>244</v>
      </c>
      <c r="E40" s="168">
        <v>318</v>
      </c>
      <c r="F40" s="168">
        <v>80</v>
      </c>
      <c r="G40" s="168">
        <v>392</v>
      </c>
      <c r="H40" s="168">
        <v>395</v>
      </c>
      <c r="I40" s="169">
        <v>389</v>
      </c>
      <c r="J40" s="175">
        <f t="shared" si="2"/>
        <v>168.25149599999997</v>
      </c>
      <c r="K40" s="50"/>
    </row>
    <row r="41" spans="1:11" s="47" customFormat="1" ht="19.5" customHeight="1">
      <c r="A41" s="132" t="s">
        <v>231</v>
      </c>
      <c r="B41" s="186"/>
      <c r="C41" s="168">
        <v>354</v>
      </c>
      <c r="D41" s="168">
        <v>353</v>
      </c>
      <c r="E41" s="168">
        <v>328</v>
      </c>
      <c r="F41" s="168">
        <v>47</v>
      </c>
      <c r="G41" s="168">
        <v>406</v>
      </c>
      <c r="H41" s="168">
        <v>405</v>
      </c>
      <c r="I41" s="169">
        <v>406</v>
      </c>
      <c r="J41" s="175">
        <f t="shared" si="2"/>
        <v>217.909935</v>
      </c>
      <c r="K41" s="50"/>
    </row>
    <row r="42" spans="1:11" s="47" customFormat="1" ht="25.5" customHeight="1">
      <c r="A42" s="132" t="s">
        <v>232</v>
      </c>
      <c r="B42" s="186" t="s">
        <v>42</v>
      </c>
      <c r="C42" s="128">
        <v>354</v>
      </c>
      <c r="D42" s="128">
        <v>420</v>
      </c>
      <c r="E42" s="128">
        <v>366</v>
      </c>
      <c r="F42" s="128">
        <v>27</v>
      </c>
      <c r="G42" s="128">
        <v>390</v>
      </c>
      <c r="H42" s="128">
        <v>390</v>
      </c>
      <c r="I42" s="166">
        <v>391</v>
      </c>
      <c r="J42" s="175">
        <f t="shared" si="2"/>
        <v>230.94462</v>
      </c>
      <c r="K42" s="50"/>
    </row>
    <row r="43" spans="1:11" s="47" customFormat="1" ht="21.75" customHeight="1">
      <c r="A43" s="132" t="s">
        <v>233</v>
      </c>
      <c r="B43" s="186"/>
      <c r="C43" s="128">
        <v>532</v>
      </c>
      <c r="D43" s="128">
        <v>459</v>
      </c>
      <c r="E43" s="128">
        <v>565</v>
      </c>
      <c r="F43" s="128">
        <v>26</v>
      </c>
      <c r="G43" s="128">
        <v>386</v>
      </c>
      <c r="H43" s="128">
        <v>386</v>
      </c>
      <c r="I43" s="166">
        <v>388</v>
      </c>
      <c r="J43" s="175">
        <f aca="true" t="shared" si="3" ref="J43:J105">(1.73*(G43+H43+I43)/3*(C43+D43+E43)/3*0.9)/1000</f>
        <v>312.25808</v>
      </c>
      <c r="K43" s="50"/>
    </row>
    <row r="44" spans="1:11" s="47" customFormat="1" ht="39.75" customHeight="1">
      <c r="A44" s="132" t="s">
        <v>255</v>
      </c>
      <c r="B44" s="125" t="s">
        <v>43</v>
      </c>
      <c r="C44" s="168">
        <v>80</v>
      </c>
      <c r="D44" s="168">
        <v>65</v>
      </c>
      <c r="E44" s="168">
        <v>70</v>
      </c>
      <c r="F44" s="168">
        <v>2</v>
      </c>
      <c r="G44" s="168">
        <v>411</v>
      </c>
      <c r="H44" s="168">
        <v>412</v>
      </c>
      <c r="I44" s="168">
        <v>413</v>
      </c>
      <c r="J44" s="175">
        <f t="shared" si="3"/>
        <v>45.973020000000005</v>
      </c>
      <c r="K44" s="50"/>
    </row>
    <row r="45" spans="1:11" s="47" customFormat="1" ht="49.5" customHeight="1">
      <c r="A45" s="132" t="s">
        <v>388</v>
      </c>
      <c r="B45" s="125" t="s">
        <v>43</v>
      </c>
      <c r="C45" s="168">
        <v>204</v>
      </c>
      <c r="D45" s="168">
        <v>196</v>
      </c>
      <c r="E45" s="168">
        <v>254</v>
      </c>
      <c r="F45" s="168">
        <v>10</v>
      </c>
      <c r="G45" s="168">
        <v>408</v>
      </c>
      <c r="H45" s="168">
        <v>405</v>
      </c>
      <c r="I45" s="168">
        <v>405</v>
      </c>
      <c r="J45" s="175">
        <f t="shared" si="3"/>
        <v>137.806956</v>
      </c>
      <c r="K45" s="50"/>
    </row>
    <row r="46" spans="1:11" s="47" customFormat="1" ht="48" customHeight="1">
      <c r="A46" s="132" t="s">
        <v>389</v>
      </c>
      <c r="B46" s="125" t="s">
        <v>43</v>
      </c>
      <c r="C46" s="168">
        <v>200</v>
      </c>
      <c r="D46" s="168">
        <v>150</v>
      </c>
      <c r="E46" s="168">
        <v>100</v>
      </c>
      <c r="F46" s="168">
        <v>22</v>
      </c>
      <c r="G46" s="168">
        <v>416</v>
      </c>
      <c r="H46" s="168">
        <v>415</v>
      </c>
      <c r="I46" s="168">
        <v>410</v>
      </c>
      <c r="J46" s="175">
        <f t="shared" si="3"/>
        <v>96.61185</v>
      </c>
      <c r="K46" s="50"/>
    </row>
    <row r="47" spans="1:11" s="47" customFormat="1" ht="34.5" customHeight="1">
      <c r="A47" s="129" t="s">
        <v>390</v>
      </c>
      <c r="B47" s="187" t="s">
        <v>43</v>
      </c>
      <c r="C47" s="168">
        <v>328</v>
      </c>
      <c r="D47" s="168">
        <v>381</v>
      </c>
      <c r="E47" s="168">
        <v>428</v>
      </c>
      <c r="F47" s="168">
        <v>29</v>
      </c>
      <c r="G47" s="168">
        <v>410</v>
      </c>
      <c r="H47" s="168">
        <v>415</v>
      </c>
      <c r="I47" s="168">
        <v>412</v>
      </c>
      <c r="J47" s="175">
        <f t="shared" si="3"/>
        <v>243.31913699999996</v>
      </c>
      <c r="K47" s="53"/>
    </row>
    <row r="48" spans="1:11" s="47" customFormat="1" ht="29.25" customHeight="1">
      <c r="A48" s="189"/>
      <c r="B48" s="188"/>
      <c r="C48" s="183">
        <f>SUM(C44:C47)</f>
        <v>812</v>
      </c>
      <c r="D48" s="183">
        <f>SUM(D44:D47)</f>
        <v>792</v>
      </c>
      <c r="E48" s="183">
        <f>SUM(E44:E47)</f>
        <v>852</v>
      </c>
      <c r="F48" s="183">
        <f>SUM(F44:F47)</f>
        <v>63</v>
      </c>
      <c r="G48" s="183">
        <f>(G44+G45+G46+G47)/4</f>
        <v>411.25</v>
      </c>
      <c r="H48" s="183">
        <f>(H44+H45+H46+H47)/4</f>
        <v>411.75</v>
      </c>
      <c r="I48" s="183">
        <f>(I44+I45+I46+I47)/4</f>
        <v>410</v>
      </c>
      <c r="J48" s="175">
        <f t="shared" si="3"/>
        <v>523.8869040000001</v>
      </c>
      <c r="K48" s="53"/>
    </row>
    <row r="49" spans="1:10" s="47" customFormat="1" ht="37.5">
      <c r="A49" s="132" t="s">
        <v>391</v>
      </c>
      <c r="B49" s="125" t="s">
        <v>44</v>
      </c>
      <c r="C49" s="133">
        <v>80</v>
      </c>
      <c r="D49" s="133">
        <v>105</v>
      </c>
      <c r="E49" s="133">
        <v>95</v>
      </c>
      <c r="F49" s="133">
        <v>24</v>
      </c>
      <c r="G49" s="133">
        <v>393</v>
      </c>
      <c r="H49" s="133">
        <v>393</v>
      </c>
      <c r="I49" s="133">
        <v>393</v>
      </c>
      <c r="J49" s="175">
        <f t="shared" si="3"/>
        <v>57.11075999999999</v>
      </c>
    </row>
    <row r="50" spans="1:10" s="47" customFormat="1" ht="54" customHeight="1">
      <c r="A50" s="135" t="s">
        <v>392</v>
      </c>
      <c r="B50" s="180" t="s">
        <v>44</v>
      </c>
      <c r="C50" s="181">
        <v>65</v>
      </c>
      <c r="D50" s="181">
        <v>58</v>
      </c>
      <c r="E50" s="181">
        <v>68</v>
      </c>
      <c r="F50" s="181">
        <v>8</v>
      </c>
      <c r="G50" s="181">
        <v>373</v>
      </c>
      <c r="H50" s="181">
        <v>375</v>
      </c>
      <c r="I50" s="181">
        <v>370</v>
      </c>
      <c r="J50" s="182">
        <f t="shared" si="3"/>
        <v>36.94207399999999</v>
      </c>
    </row>
    <row r="51" spans="1:10" s="47" customFormat="1" ht="24" customHeight="1">
      <c r="A51" s="179"/>
      <c r="B51" s="184" t="s">
        <v>397</v>
      </c>
      <c r="C51" s="170">
        <f>C49+C50</f>
        <v>145</v>
      </c>
      <c r="D51" s="170">
        <f>D49+D50</f>
        <v>163</v>
      </c>
      <c r="E51" s="170">
        <f>E49+E50</f>
        <v>163</v>
      </c>
      <c r="F51" s="170">
        <f>F49+F50</f>
        <v>32</v>
      </c>
      <c r="G51" s="170">
        <f>(G49+G50)/2</f>
        <v>383</v>
      </c>
      <c r="H51" s="170">
        <f>(H49+H50)/2</f>
        <v>384</v>
      </c>
      <c r="I51" s="170">
        <f>(I49+I50)/2</f>
        <v>381.5</v>
      </c>
      <c r="J51" s="185">
        <f t="shared" si="3"/>
        <v>93.58322549999998</v>
      </c>
    </row>
    <row r="52" spans="1:10" s="47" customFormat="1" ht="42.75" customHeight="1">
      <c r="A52" s="136" t="s">
        <v>256</v>
      </c>
      <c r="B52" s="137" t="s">
        <v>149</v>
      </c>
      <c r="C52" s="141">
        <v>427</v>
      </c>
      <c r="D52" s="141">
        <v>436</v>
      </c>
      <c r="E52" s="141">
        <v>435</v>
      </c>
      <c r="F52" s="141">
        <v>5</v>
      </c>
      <c r="G52" s="141">
        <v>400</v>
      </c>
      <c r="H52" s="141">
        <v>400</v>
      </c>
      <c r="I52" s="141">
        <v>400</v>
      </c>
      <c r="J52" s="176">
        <f t="shared" si="3"/>
        <v>269.46479999999997</v>
      </c>
    </row>
    <row r="53" spans="1:10" s="47" customFormat="1" ht="42.75" customHeight="1">
      <c r="A53" s="138" t="s">
        <v>257</v>
      </c>
      <c r="B53" s="139"/>
      <c r="C53" s="141">
        <v>320</v>
      </c>
      <c r="D53" s="141">
        <v>319</v>
      </c>
      <c r="E53" s="141">
        <v>322</v>
      </c>
      <c r="F53" s="141">
        <v>0</v>
      </c>
      <c r="G53" s="141">
        <v>400</v>
      </c>
      <c r="H53" s="141">
        <v>400</v>
      </c>
      <c r="I53" s="141">
        <v>400</v>
      </c>
      <c r="J53" s="176">
        <f t="shared" si="3"/>
        <v>199.5036</v>
      </c>
    </row>
    <row r="54" spans="1:10" s="47" customFormat="1" ht="41.25" customHeight="1">
      <c r="A54" s="140" t="s">
        <v>258</v>
      </c>
      <c r="B54" s="141" t="s">
        <v>151</v>
      </c>
      <c r="C54" s="141">
        <v>32</v>
      </c>
      <c r="D54" s="141">
        <v>5</v>
      </c>
      <c r="E54" s="141">
        <v>7</v>
      </c>
      <c r="F54" s="141">
        <v>2</v>
      </c>
      <c r="G54" s="141">
        <v>386</v>
      </c>
      <c r="H54" s="141">
        <v>388</v>
      </c>
      <c r="I54" s="141">
        <v>390</v>
      </c>
      <c r="J54" s="177">
        <f t="shared" si="3"/>
        <v>8.860368000000001</v>
      </c>
    </row>
    <row r="55" spans="1:10" s="47" customFormat="1" ht="33.75" customHeight="1">
      <c r="A55" s="142" t="s">
        <v>259</v>
      </c>
      <c r="B55" s="143" t="s">
        <v>154</v>
      </c>
      <c r="C55" s="141">
        <v>570</v>
      </c>
      <c r="D55" s="141">
        <v>554</v>
      </c>
      <c r="E55" s="141">
        <v>580</v>
      </c>
      <c r="F55" s="141">
        <v>9</v>
      </c>
      <c r="G55" s="141">
        <v>400</v>
      </c>
      <c r="H55" s="141">
        <v>401</v>
      </c>
      <c r="I55" s="141">
        <v>401</v>
      </c>
      <c r="J55" s="176">
        <f t="shared" si="3"/>
        <v>354.339984</v>
      </c>
    </row>
    <row r="56" spans="1:10" s="47" customFormat="1" ht="35.25" customHeight="1">
      <c r="A56" s="144"/>
      <c r="B56" s="143"/>
      <c r="C56" s="141">
        <v>340</v>
      </c>
      <c r="D56" s="141">
        <v>325</v>
      </c>
      <c r="E56" s="141">
        <v>314</v>
      </c>
      <c r="F56" s="141">
        <v>10</v>
      </c>
      <c r="G56" s="141">
        <v>400</v>
      </c>
      <c r="H56" s="141">
        <v>401</v>
      </c>
      <c r="I56" s="141">
        <v>401</v>
      </c>
      <c r="J56" s="176">
        <f t="shared" si="3"/>
        <v>203.57913399999998</v>
      </c>
    </row>
    <row r="57" spans="1:10" s="47" customFormat="1" ht="56.25" customHeight="1">
      <c r="A57" s="140" t="s">
        <v>260</v>
      </c>
      <c r="B57" s="145" t="s">
        <v>177</v>
      </c>
      <c r="C57" s="141">
        <v>376</v>
      </c>
      <c r="D57" s="141">
        <v>350</v>
      </c>
      <c r="E57" s="141">
        <v>344</v>
      </c>
      <c r="F57" s="141">
        <v>12</v>
      </c>
      <c r="G57" s="141">
        <v>400</v>
      </c>
      <c r="H57" s="141">
        <v>400</v>
      </c>
      <c r="I57" s="141">
        <v>400</v>
      </c>
      <c r="J57" s="177">
        <f t="shared" si="3"/>
        <v>222.132</v>
      </c>
    </row>
    <row r="58" spans="1:10" s="47" customFormat="1" ht="54">
      <c r="A58" s="140" t="s">
        <v>261</v>
      </c>
      <c r="B58" s="145" t="s">
        <v>160</v>
      </c>
      <c r="C58" s="141">
        <v>460</v>
      </c>
      <c r="D58" s="141">
        <v>303</v>
      </c>
      <c r="E58" s="141">
        <v>343</v>
      </c>
      <c r="F58" s="141">
        <v>20</v>
      </c>
      <c r="G58" s="141">
        <v>389</v>
      </c>
      <c r="H58" s="141">
        <v>392</v>
      </c>
      <c r="I58" s="141">
        <v>393</v>
      </c>
      <c r="J58" s="177">
        <f t="shared" si="3"/>
        <v>224.63081199999996</v>
      </c>
    </row>
    <row r="59" spans="1:14" s="47" customFormat="1" ht="66" customHeight="1">
      <c r="A59" s="140" t="s">
        <v>262</v>
      </c>
      <c r="B59" s="145" t="s">
        <v>178</v>
      </c>
      <c r="C59" s="141">
        <v>230</v>
      </c>
      <c r="D59" s="141">
        <v>250</v>
      </c>
      <c r="E59" s="141">
        <v>256</v>
      </c>
      <c r="F59" s="141">
        <v>9</v>
      </c>
      <c r="G59" s="141">
        <v>406</v>
      </c>
      <c r="H59" s="141">
        <v>407</v>
      </c>
      <c r="I59" s="141">
        <v>407</v>
      </c>
      <c r="J59" s="177">
        <f t="shared" si="3"/>
        <v>155.34016</v>
      </c>
      <c r="N59" s="52"/>
    </row>
    <row r="60" spans="1:10" s="47" customFormat="1" ht="65.25" customHeight="1">
      <c r="A60" s="140" t="s">
        <v>263</v>
      </c>
      <c r="B60" s="141" t="s">
        <v>179</v>
      </c>
      <c r="C60" s="141">
        <v>1</v>
      </c>
      <c r="D60" s="141">
        <v>1</v>
      </c>
      <c r="E60" s="141">
        <v>1</v>
      </c>
      <c r="F60" s="141">
        <v>0</v>
      </c>
      <c r="G60" s="141">
        <v>6000</v>
      </c>
      <c r="H60" s="141">
        <v>6000</v>
      </c>
      <c r="I60" s="141">
        <v>6000</v>
      </c>
      <c r="J60" s="177">
        <f t="shared" si="3"/>
        <v>9.342</v>
      </c>
    </row>
    <row r="61" spans="1:10" s="47" customFormat="1" ht="66.75" customHeight="1">
      <c r="A61" s="136" t="s">
        <v>273</v>
      </c>
      <c r="B61" s="145" t="s">
        <v>180</v>
      </c>
      <c r="C61" s="141">
        <v>52</v>
      </c>
      <c r="D61" s="141">
        <v>48</v>
      </c>
      <c r="E61" s="141">
        <v>40</v>
      </c>
      <c r="F61" s="141">
        <v>10</v>
      </c>
      <c r="G61" s="141">
        <v>400</v>
      </c>
      <c r="H61" s="141">
        <v>400</v>
      </c>
      <c r="I61" s="141">
        <v>400</v>
      </c>
      <c r="J61" s="177">
        <f t="shared" si="3"/>
        <v>29.064</v>
      </c>
    </row>
    <row r="62" spans="1:10" s="47" customFormat="1" ht="43.5" customHeight="1">
      <c r="A62" s="140" t="s">
        <v>264</v>
      </c>
      <c r="B62" s="141" t="s">
        <v>187</v>
      </c>
      <c r="C62" s="141">
        <v>23</v>
      </c>
      <c r="D62" s="141">
        <v>29</v>
      </c>
      <c r="E62" s="141">
        <v>25</v>
      </c>
      <c r="F62" s="141">
        <v>5</v>
      </c>
      <c r="G62" s="141">
        <v>430</v>
      </c>
      <c r="H62" s="141">
        <v>429</v>
      </c>
      <c r="I62" s="141">
        <v>429</v>
      </c>
      <c r="J62" s="177">
        <f t="shared" si="3"/>
        <v>17.157447999999995</v>
      </c>
    </row>
    <row r="63" spans="1:10" s="47" customFormat="1" ht="59.25" customHeight="1">
      <c r="A63" s="140" t="s">
        <v>265</v>
      </c>
      <c r="B63" s="145" t="s">
        <v>188</v>
      </c>
      <c r="C63" s="141">
        <v>98</v>
      </c>
      <c r="D63" s="141">
        <v>101</v>
      </c>
      <c r="E63" s="141">
        <v>105</v>
      </c>
      <c r="F63" s="141">
        <v>4</v>
      </c>
      <c r="G63" s="141">
        <v>400</v>
      </c>
      <c r="H63" s="141">
        <v>400</v>
      </c>
      <c r="I63" s="141">
        <v>400</v>
      </c>
      <c r="J63" s="176">
        <f t="shared" si="3"/>
        <v>63.110400000000006</v>
      </c>
    </row>
    <row r="64" spans="1:10" s="47" customFormat="1" ht="51.75" customHeight="1">
      <c r="A64" s="146" t="s">
        <v>266</v>
      </c>
      <c r="B64" s="147" t="s">
        <v>196</v>
      </c>
      <c r="C64" s="141">
        <v>250</v>
      </c>
      <c r="D64" s="141">
        <v>248</v>
      </c>
      <c r="E64" s="141">
        <v>252</v>
      </c>
      <c r="F64" s="141">
        <v>0</v>
      </c>
      <c r="G64" s="141">
        <v>390</v>
      </c>
      <c r="H64" s="141">
        <v>390</v>
      </c>
      <c r="I64" s="141">
        <v>390</v>
      </c>
      <c r="J64" s="176">
        <f t="shared" si="3"/>
        <v>151.80749999999998</v>
      </c>
    </row>
    <row r="65" spans="1:10" s="47" customFormat="1" ht="59.25" customHeight="1">
      <c r="A65" s="146" t="s">
        <v>267</v>
      </c>
      <c r="B65" s="147" t="s">
        <v>197</v>
      </c>
      <c r="C65" s="141">
        <v>250</v>
      </c>
      <c r="D65" s="141">
        <v>249</v>
      </c>
      <c r="E65" s="141">
        <v>251</v>
      </c>
      <c r="F65" s="141">
        <v>0</v>
      </c>
      <c r="G65" s="141">
        <v>390</v>
      </c>
      <c r="H65" s="141">
        <v>390</v>
      </c>
      <c r="I65" s="141">
        <v>390</v>
      </c>
      <c r="J65" s="176">
        <f t="shared" si="3"/>
        <v>151.80749999999998</v>
      </c>
    </row>
    <row r="66" spans="1:10" s="47" customFormat="1" ht="59.25" customHeight="1">
      <c r="A66" s="146" t="s">
        <v>268</v>
      </c>
      <c r="B66" s="147" t="s">
        <v>198</v>
      </c>
      <c r="C66" s="141">
        <v>15</v>
      </c>
      <c r="D66" s="141">
        <v>17</v>
      </c>
      <c r="E66" s="141">
        <v>18</v>
      </c>
      <c r="F66" s="141">
        <v>3</v>
      </c>
      <c r="G66" s="141">
        <v>385</v>
      </c>
      <c r="H66" s="141">
        <v>386</v>
      </c>
      <c r="I66" s="141">
        <v>385</v>
      </c>
      <c r="J66" s="176">
        <f t="shared" si="3"/>
        <v>9.999400000000001</v>
      </c>
    </row>
    <row r="67" spans="1:10" s="47" customFormat="1" ht="78.75" customHeight="1">
      <c r="A67" s="146" t="s">
        <v>269</v>
      </c>
      <c r="B67" s="147" t="s">
        <v>199</v>
      </c>
      <c r="C67" s="141">
        <v>235</v>
      </c>
      <c r="D67" s="141">
        <v>245</v>
      </c>
      <c r="E67" s="141">
        <v>218</v>
      </c>
      <c r="F67" s="141">
        <v>10</v>
      </c>
      <c r="G67" s="141">
        <v>390</v>
      </c>
      <c r="H67" s="141">
        <v>390</v>
      </c>
      <c r="I67" s="141">
        <v>390</v>
      </c>
      <c r="J67" s="176">
        <f t="shared" si="3"/>
        <v>141.28217999999998</v>
      </c>
    </row>
    <row r="68" spans="1:10" s="47" customFormat="1" ht="76.5" customHeight="1">
      <c r="A68" s="146" t="s">
        <v>270</v>
      </c>
      <c r="B68" s="147" t="s">
        <v>200</v>
      </c>
      <c r="C68" s="141">
        <v>254</v>
      </c>
      <c r="D68" s="141">
        <v>230</v>
      </c>
      <c r="E68" s="141">
        <v>247</v>
      </c>
      <c r="F68" s="141">
        <v>8</v>
      </c>
      <c r="G68" s="141">
        <v>390</v>
      </c>
      <c r="H68" s="141">
        <v>390</v>
      </c>
      <c r="I68" s="141">
        <v>390</v>
      </c>
      <c r="J68" s="176">
        <f t="shared" si="3"/>
        <v>147.96170999999998</v>
      </c>
    </row>
    <row r="69" spans="1:10" s="47" customFormat="1" ht="53.25" customHeight="1">
      <c r="A69" s="146" t="s">
        <v>271</v>
      </c>
      <c r="B69" s="147" t="s">
        <v>201</v>
      </c>
      <c r="C69" s="141">
        <v>304</v>
      </c>
      <c r="D69" s="141">
        <v>263</v>
      </c>
      <c r="E69" s="141">
        <v>335</v>
      </c>
      <c r="F69" s="141">
        <v>27</v>
      </c>
      <c r="G69" s="141">
        <v>390</v>
      </c>
      <c r="H69" s="141">
        <v>390</v>
      </c>
      <c r="I69" s="141">
        <v>394</v>
      </c>
      <c r="J69" s="176">
        <f t="shared" si="3"/>
        <v>183.19800400000003</v>
      </c>
    </row>
    <row r="70" spans="1:10" s="47" customFormat="1" ht="71.25" customHeight="1">
      <c r="A70" s="146" t="s">
        <v>272</v>
      </c>
      <c r="B70" s="147" t="s">
        <v>204</v>
      </c>
      <c r="C70" s="141">
        <v>165</v>
      </c>
      <c r="D70" s="141">
        <v>180</v>
      </c>
      <c r="E70" s="141">
        <v>204</v>
      </c>
      <c r="F70" s="141">
        <v>29</v>
      </c>
      <c r="G70" s="141">
        <v>380</v>
      </c>
      <c r="H70" s="141">
        <v>380</v>
      </c>
      <c r="I70" s="141">
        <v>380</v>
      </c>
      <c r="J70" s="176">
        <f t="shared" si="3"/>
        <v>108.27378</v>
      </c>
    </row>
    <row r="71" spans="1:10" s="47" customFormat="1" ht="63.75" customHeight="1">
      <c r="A71" s="146" t="s">
        <v>274</v>
      </c>
      <c r="B71" s="147" t="s">
        <v>205</v>
      </c>
      <c r="C71" s="141">
        <v>407</v>
      </c>
      <c r="D71" s="141">
        <v>400</v>
      </c>
      <c r="E71" s="141">
        <v>394</v>
      </c>
      <c r="F71" s="141">
        <v>5</v>
      </c>
      <c r="G71" s="141">
        <v>390</v>
      </c>
      <c r="H71" s="141">
        <v>390</v>
      </c>
      <c r="I71" s="141">
        <v>390</v>
      </c>
      <c r="J71" s="176">
        <f t="shared" si="3"/>
        <v>243.09440999999998</v>
      </c>
    </row>
    <row r="72" spans="1:10" s="47" customFormat="1" ht="81" customHeight="1">
      <c r="A72" s="146" t="s">
        <v>275</v>
      </c>
      <c r="B72" s="147" t="s">
        <v>206</v>
      </c>
      <c r="C72" s="141">
        <v>115</v>
      </c>
      <c r="D72" s="141">
        <v>124</v>
      </c>
      <c r="E72" s="141">
        <v>121</v>
      </c>
      <c r="F72" s="141">
        <v>2</v>
      </c>
      <c r="G72" s="141">
        <v>400</v>
      </c>
      <c r="H72" s="141">
        <v>398</v>
      </c>
      <c r="I72" s="141">
        <v>400</v>
      </c>
      <c r="J72" s="176">
        <f t="shared" si="3"/>
        <v>74.61144</v>
      </c>
    </row>
    <row r="73" spans="1:10" ht="51" customHeight="1">
      <c r="A73" s="148" t="s">
        <v>278</v>
      </c>
      <c r="B73" s="149" t="s">
        <v>280</v>
      </c>
      <c r="C73" s="150">
        <v>370</v>
      </c>
      <c r="D73" s="150">
        <v>387</v>
      </c>
      <c r="E73" s="150">
        <v>402</v>
      </c>
      <c r="F73" s="150">
        <v>15</v>
      </c>
      <c r="G73" s="150">
        <v>400</v>
      </c>
      <c r="H73" s="150">
        <v>400</v>
      </c>
      <c r="I73" s="150">
        <v>400</v>
      </c>
      <c r="J73" s="176">
        <f t="shared" si="3"/>
        <v>240.60840000000002</v>
      </c>
    </row>
    <row r="74" spans="1:10" ht="75.75" customHeight="1">
      <c r="A74" s="148" t="s">
        <v>276</v>
      </c>
      <c r="B74" s="150" t="s">
        <v>281</v>
      </c>
      <c r="C74" s="150">
        <v>108</v>
      </c>
      <c r="D74" s="150">
        <v>136</v>
      </c>
      <c r="E74" s="150">
        <v>240</v>
      </c>
      <c r="F74" s="150">
        <v>26</v>
      </c>
      <c r="G74" s="150">
        <v>395</v>
      </c>
      <c r="H74" s="150">
        <v>396</v>
      </c>
      <c r="I74" s="150">
        <v>398</v>
      </c>
      <c r="J74" s="176">
        <f t="shared" si="3"/>
        <v>99.557348</v>
      </c>
    </row>
    <row r="75" spans="1:10" ht="94.5" customHeight="1">
      <c r="A75" s="148" t="s">
        <v>277</v>
      </c>
      <c r="B75" s="150" t="s">
        <v>282</v>
      </c>
      <c r="C75" s="150">
        <v>58</v>
      </c>
      <c r="D75" s="150">
        <v>56</v>
      </c>
      <c r="E75" s="150">
        <v>49</v>
      </c>
      <c r="F75" s="150">
        <v>9</v>
      </c>
      <c r="G75" s="150">
        <v>400</v>
      </c>
      <c r="H75" s="150">
        <v>400</v>
      </c>
      <c r="I75" s="150">
        <v>400</v>
      </c>
      <c r="J75" s="176">
        <f t="shared" si="3"/>
        <v>33.8388</v>
      </c>
    </row>
    <row r="76" spans="1:10" ht="66.75" customHeight="1">
      <c r="A76" s="148" t="s">
        <v>279</v>
      </c>
      <c r="B76" s="149" t="s">
        <v>283</v>
      </c>
      <c r="C76" s="150">
        <v>23</v>
      </c>
      <c r="D76" s="150">
        <v>35</v>
      </c>
      <c r="E76" s="150">
        <v>38</v>
      </c>
      <c r="F76" s="150">
        <v>4</v>
      </c>
      <c r="G76" s="150">
        <v>390</v>
      </c>
      <c r="H76" s="150">
        <v>390</v>
      </c>
      <c r="I76" s="150">
        <v>390</v>
      </c>
      <c r="J76" s="176">
        <f t="shared" si="3"/>
        <v>19.431359999999998</v>
      </c>
    </row>
    <row r="77" spans="1:10" ht="75.75" customHeight="1">
      <c r="A77" s="148" t="s">
        <v>284</v>
      </c>
      <c r="B77" s="149" t="s">
        <v>285</v>
      </c>
      <c r="C77" s="150">
        <v>115</v>
      </c>
      <c r="D77" s="150">
        <v>124</v>
      </c>
      <c r="E77" s="150">
        <v>136</v>
      </c>
      <c r="F77" s="150">
        <v>5</v>
      </c>
      <c r="G77" s="150">
        <v>401</v>
      </c>
      <c r="H77" s="150">
        <v>401</v>
      </c>
      <c r="I77" s="150">
        <v>402</v>
      </c>
      <c r="J77" s="176">
        <f t="shared" si="3"/>
        <v>78.10950000000001</v>
      </c>
    </row>
    <row r="78" spans="1:10" ht="84" customHeight="1">
      <c r="A78" s="148" t="s">
        <v>286</v>
      </c>
      <c r="B78" s="150" t="s">
        <v>287</v>
      </c>
      <c r="C78" s="150">
        <v>196</v>
      </c>
      <c r="D78" s="150">
        <v>170</v>
      </c>
      <c r="E78" s="150">
        <v>215</v>
      </c>
      <c r="F78" s="150">
        <v>22</v>
      </c>
      <c r="G78" s="150">
        <v>390</v>
      </c>
      <c r="H78" s="150">
        <v>390</v>
      </c>
      <c r="I78" s="150">
        <v>391</v>
      </c>
      <c r="J78" s="176">
        <f t="shared" si="3"/>
        <v>117.700723</v>
      </c>
    </row>
    <row r="79" spans="1:10" ht="62.25" customHeight="1">
      <c r="A79" s="148" t="s">
        <v>288</v>
      </c>
      <c r="B79" s="150" t="s">
        <v>289</v>
      </c>
      <c r="C79" s="150">
        <v>5</v>
      </c>
      <c r="D79" s="150">
        <v>7</v>
      </c>
      <c r="E79" s="150">
        <v>10</v>
      </c>
      <c r="F79" s="150">
        <v>0</v>
      </c>
      <c r="G79" s="150">
        <v>400</v>
      </c>
      <c r="H79" s="150">
        <v>400</v>
      </c>
      <c r="I79" s="150">
        <v>400</v>
      </c>
      <c r="J79" s="176">
        <f t="shared" si="3"/>
        <v>4.567200000000001</v>
      </c>
    </row>
    <row r="80" spans="1:10" ht="61.5" customHeight="1">
      <c r="A80" s="148" t="s">
        <v>290</v>
      </c>
      <c r="B80" s="150" t="s">
        <v>291</v>
      </c>
      <c r="C80" s="150">
        <v>31</v>
      </c>
      <c r="D80" s="150">
        <v>20</v>
      </c>
      <c r="E80" s="150">
        <v>36</v>
      </c>
      <c r="F80" s="150">
        <v>6</v>
      </c>
      <c r="G80" s="150">
        <v>390</v>
      </c>
      <c r="H80" s="150">
        <v>390</v>
      </c>
      <c r="I80" s="150">
        <v>390</v>
      </c>
      <c r="J80" s="176">
        <f t="shared" si="3"/>
        <v>17.609669999999998</v>
      </c>
    </row>
    <row r="81" spans="1:10" ht="61.5" customHeight="1">
      <c r="A81" s="148" t="s">
        <v>292</v>
      </c>
      <c r="B81" s="150" t="s">
        <v>301</v>
      </c>
      <c r="C81" s="150">
        <v>41</v>
      </c>
      <c r="D81" s="150">
        <v>33</v>
      </c>
      <c r="E81" s="150">
        <v>20</v>
      </c>
      <c r="F81" s="150">
        <v>15</v>
      </c>
      <c r="G81" s="150">
        <v>380</v>
      </c>
      <c r="H81" s="150">
        <v>380</v>
      </c>
      <c r="I81" s="150">
        <v>380</v>
      </c>
      <c r="J81" s="176">
        <f t="shared" si="3"/>
        <v>18.53868</v>
      </c>
    </row>
    <row r="82" spans="1:10" ht="36">
      <c r="A82" s="148" t="s">
        <v>293</v>
      </c>
      <c r="B82" s="151" t="s">
        <v>296</v>
      </c>
      <c r="C82" s="150">
        <v>329</v>
      </c>
      <c r="D82" s="150">
        <v>303</v>
      </c>
      <c r="E82" s="150">
        <v>360</v>
      </c>
      <c r="F82" s="150">
        <v>29</v>
      </c>
      <c r="G82" s="150">
        <v>400</v>
      </c>
      <c r="H82" s="150">
        <v>400</v>
      </c>
      <c r="I82" s="150">
        <v>400</v>
      </c>
      <c r="J82" s="176">
        <f t="shared" si="3"/>
        <v>205.9392</v>
      </c>
    </row>
    <row r="83" spans="1:10" ht="36">
      <c r="A83" s="148" t="s">
        <v>294</v>
      </c>
      <c r="B83" s="152"/>
      <c r="C83" s="150">
        <v>115</v>
      </c>
      <c r="D83" s="150">
        <v>151</v>
      </c>
      <c r="E83" s="150">
        <v>121</v>
      </c>
      <c r="F83" s="150">
        <v>12</v>
      </c>
      <c r="G83" s="150">
        <v>400</v>
      </c>
      <c r="H83" s="150">
        <v>400</v>
      </c>
      <c r="I83" s="150">
        <v>400</v>
      </c>
      <c r="J83" s="176">
        <f t="shared" si="3"/>
        <v>80.3412</v>
      </c>
    </row>
    <row r="84" spans="1:10" ht="42.75" customHeight="1">
      <c r="A84" s="153" t="s">
        <v>295</v>
      </c>
      <c r="B84" s="152"/>
      <c r="C84" s="150">
        <v>101</v>
      </c>
      <c r="D84" s="150">
        <v>72</v>
      </c>
      <c r="E84" s="150">
        <v>86</v>
      </c>
      <c r="F84" s="150">
        <v>17</v>
      </c>
      <c r="G84" s="150">
        <v>400</v>
      </c>
      <c r="H84" s="150">
        <v>400</v>
      </c>
      <c r="I84" s="150">
        <v>400</v>
      </c>
      <c r="J84" s="176">
        <f t="shared" si="3"/>
        <v>53.7684</v>
      </c>
    </row>
    <row r="85" spans="1:10" ht="18">
      <c r="A85" s="154"/>
      <c r="B85" s="155"/>
      <c r="C85" s="171">
        <f>SUM(C82:C84)</f>
        <v>545</v>
      </c>
      <c r="D85" s="171">
        <f>D82+D83+D84</f>
        <v>526</v>
      </c>
      <c r="E85" s="171">
        <f>E82+E83+E84</f>
        <v>567</v>
      </c>
      <c r="F85" s="171">
        <f>F82+F83+F84</f>
        <v>58</v>
      </c>
      <c r="G85" s="171">
        <v>400</v>
      </c>
      <c r="H85" s="171">
        <v>400</v>
      </c>
      <c r="I85" s="171">
        <v>400</v>
      </c>
      <c r="J85" s="177">
        <f>SUM(J82:J84)</f>
        <v>340.04879999999997</v>
      </c>
    </row>
    <row r="86" spans="1:10" ht="69.75" customHeight="1">
      <c r="A86" s="148" t="s">
        <v>334</v>
      </c>
      <c r="B86" s="150" t="s">
        <v>297</v>
      </c>
      <c r="C86" s="150">
        <v>598</v>
      </c>
      <c r="D86" s="150">
        <v>589</v>
      </c>
      <c r="E86" s="150">
        <v>591</v>
      </c>
      <c r="F86" s="150">
        <v>9</v>
      </c>
      <c r="G86" s="150">
        <v>395</v>
      </c>
      <c r="H86" s="150">
        <v>395</v>
      </c>
      <c r="I86" s="150">
        <v>395</v>
      </c>
      <c r="J86" s="176">
        <f t="shared" si="3"/>
        <v>364.49889</v>
      </c>
    </row>
    <row r="87" spans="1:10" ht="77.25" customHeight="1">
      <c r="A87" s="148" t="s">
        <v>299</v>
      </c>
      <c r="B87" s="156" t="s">
        <v>298</v>
      </c>
      <c r="C87" s="150">
        <v>51</v>
      </c>
      <c r="D87" s="150">
        <v>50</v>
      </c>
      <c r="E87" s="150">
        <v>48</v>
      </c>
      <c r="F87" s="150">
        <v>5</v>
      </c>
      <c r="G87" s="150">
        <v>390</v>
      </c>
      <c r="H87" s="150">
        <v>390</v>
      </c>
      <c r="I87" s="150">
        <v>391</v>
      </c>
      <c r="J87" s="176">
        <f t="shared" si="3"/>
        <v>30.184866999999997</v>
      </c>
    </row>
    <row r="88" spans="1:10" ht="59.25" customHeight="1">
      <c r="A88" s="148" t="s">
        <v>300</v>
      </c>
      <c r="B88" s="156"/>
      <c r="C88" s="150">
        <v>105</v>
      </c>
      <c r="D88" s="150">
        <v>110</v>
      </c>
      <c r="E88" s="150">
        <v>98</v>
      </c>
      <c r="F88" s="150">
        <v>8</v>
      </c>
      <c r="G88" s="150">
        <v>390</v>
      </c>
      <c r="H88" s="150">
        <v>390</v>
      </c>
      <c r="I88" s="150">
        <v>391</v>
      </c>
      <c r="J88" s="176">
        <f t="shared" si="3"/>
        <v>63.40847899999999</v>
      </c>
    </row>
    <row r="89" spans="1:10" ht="47.25" customHeight="1">
      <c r="A89" s="157" t="s">
        <v>364</v>
      </c>
      <c r="B89" s="149" t="s">
        <v>344</v>
      </c>
      <c r="C89" s="150">
        <v>10</v>
      </c>
      <c r="D89" s="150">
        <v>15</v>
      </c>
      <c r="E89" s="150">
        <v>20</v>
      </c>
      <c r="F89" s="150">
        <v>0</v>
      </c>
      <c r="G89" s="150">
        <v>380</v>
      </c>
      <c r="H89" s="150">
        <v>380</v>
      </c>
      <c r="I89" s="150">
        <v>380</v>
      </c>
      <c r="J89" s="178">
        <f t="shared" si="3"/>
        <v>8.8749</v>
      </c>
    </row>
    <row r="90" spans="1:10" ht="32.25" customHeight="1">
      <c r="A90" s="158" t="s">
        <v>393</v>
      </c>
      <c r="B90" s="159" t="s">
        <v>345</v>
      </c>
      <c r="C90" s="150">
        <v>270</v>
      </c>
      <c r="D90" s="150">
        <v>254</v>
      </c>
      <c r="E90" s="150">
        <v>259</v>
      </c>
      <c r="F90" s="150">
        <v>10</v>
      </c>
      <c r="G90" s="150">
        <v>380</v>
      </c>
      <c r="H90" s="150">
        <v>380</v>
      </c>
      <c r="I90" s="150">
        <v>380</v>
      </c>
      <c r="J90" s="178">
        <f t="shared" si="3"/>
        <v>154.42326</v>
      </c>
    </row>
    <row r="91" spans="1:10" ht="23.25" customHeight="1">
      <c r="A91" s="160"/>
      <c r="B91" s="161"/>
      <c r="C91" s="150">
        <v>105</v>
      </c>
      <c r="D91" s="150">
        <v>90</v>
      </c>
      <c r="E91" s="150">
        <v>88</v>
      </c>
      <c r="F91" s="150">
        <v>5</v>
      </c>
      <c r="G91" s="150">
        <v>380</v>
      </c>
      <c r="H91" s="150">
        <v>380</v>
      </c>
      <c r="I91" s="150">
        <v>380</v>
      </c>
      <c r="J91" s="178">
        <f t="shared" si="3"/>
        <v>55.81325999999999</v>
      </c>
    </row>
    <row r="92" spans="1:10" s="71" customFormat="1" ht="31.5" customHeight="1">
      <c r="A92" s="157" t="s">
        <v>380</v>
      </c>
      <c r="B92" s="159" t="s">
        <v>346</v>
      </c>
      <c r="C92" s="150">
        <v>37</v>
      </c>
      <c r="D92" s="150">
        <v>39</v>
      </c>
      <c r="E92" s="150">
        <v>32</v>
      </c>
      <c r="F92" s="150" t="s">
        <v>394</v>
      </c>
      <c r="G92" s="150">
        <v>6000</v>
      </c>
      <c r="H92" s="150">
        <v>6000</v>
      </c>
      <c r="I92" s="150">
        <v>6000</v>
      </c>
      <c r="J92" s="178">
        <f t="shared" si="3"/>
        <v>336.312</v>
      </c>
    </row>
    <row r="93" spans="1:10" s="71" customFormat="1" ht="31.5" customHeight="1">
      <c r="A93" s="157" t="s">
        <v>381</v>
      </c>
      <c r="B93" s="161"/>
      <c r="C93" s="150">
        <v>53</v>
      </c>
      <c r="D93" s="150">
        <v>51</v>
      </c>
      <c r="E93" s="150">
        <v>55</v>
      </c>
      <c r="F93" s="150" t="s">
        <v>394</v>
      </c>
      <c r="G93" s="150">
        <v>6000</v>
      </c>
      <c r="H93" s="150">
        <v>6000</v>
      </c>
      <c r="I93" s="150">
        <v>6000</v>
      </c>
      <c r="J93" s="178">
        <f t="shared" si="3"/>
        <v>495.126</v>
      </c>
    </row>
    <row r="94" spans="1:10" ht="39" customHeight="1">
      <c r="A94" s="157" t="s">
        <v>348</v>
      </c>
      <c r="B94" s="149" t="s">
        <v>347</v>
      </c>
      <c r="C94" s="150">
        <v>620</v>
      </c>
      <c r="D94" s="150">
        <v>590</v>
      </c>
      <c r="E94" s="150">
        <v>577</v>
      </c>
      <c r="F94" s="150">
        <v>30</v>
      </c>
      <c r="G94" s="150">
        <v>385</v>
      </c>
      <c r="H94" s="150">
        <v>385</v>
      </c>
      <c r="I94" s="150">
        <v>385</v>
      </c>
      <c r="J94" s="178">
        <f t="shared" si="3"/>
        <v>357.069405</v>
      </c>
    </row>
    <row r="95" spans="1:10" ht="45" customHeight="1">
      <c r="A95" s="157" t="s">
        <v>350</v>
      </c>
      <c r="B95" s="149" t="s">
        <v>349</v>
      </c>
      <c r="C95" s="150">
        <v>40</v>
      </c>
      <c r="D95" s="150">
        <v>30</v>
      </c>
      <c r="E95" s="150">
        <v>20</v>
      </c>
      <c r="F95" s="150">
        <v>5</v>
      </c>
      <c r="G95" s="150">
        <v>400</v>
      </c>
      <c r="H95" s="150">
        <v>400</v>
      </c>
      <c r="I95" s="150">
        <v>400</v>
      </c>
      <c r="J95" s="178">
        <f t="shared" si="3"/>
        <v>18.684</v>
      </c>
    </row>
    <row r="96" spans="1:10" ht="27.75" customHeight="1">
      <c r="A96" s="157" t="s">
        <v>352</v>
      </c>
      <c r="B96" s="149" t="s">
        <v>351</v>
      </c>
      <c r="C96" s="150">
        <v>92</v>
      </c>
      <c r="D96" s="150">
        <v>93</v>
      </c>
      <c r="E96" s="150">
        <v>93</v>
      </c>
      <c r="F96" s="150"/>
      <c r="G96" s="150">
        <v>6000</v>
      </c>
      <c r="H96" s="150">
        <v>6000</v>
      </c>
      <c r="I96" s="150">
        <v>6000</v>
      </c>
      <c r="J96" s="178">
        <f t="shared" si="3"/>
        <v>865.692</v>
      </c>
    </row>
    <row r="97" spans="1:10" ht="18" customHeight="1">
      <c r="A97" s="162" t="s">
        <v>356</v>
      </c>
      <c r="B97" s="159" t="s">
        <v>353</v>
      </c>
      <c r="C97" s="150">
        <v>320</v>
      </c>
      <c r="D97" s="150">
        <v>341</v>
      </c>
      <c r="E97" s="150">
        <v>316</v>
      </c>
      <c r="F97" s="150">
        <v>5</v>
      </c>
      <c r="G97" s="150">
        <v>390</v>
      </c>
      <c r="H97" s="150">
        <v>390</v>
      </c>
      <c r="I97" s="150">
        <v>390</v>
      </c>
      <c r="J97" s="178">
        <f t="shared" si="3"/>
        <v>197.75456999999997</v>
      </c>
    </row>
    <row r="98" spans="1:10" ht="28.5" customHeight="1">
      <c r="A98" s="163"/>
      <c r="B98" s="161"/>
      <c r="C98" s="150">
        <v>230</v>
      </c>
      <c r="D98" s="150">
        <v>215</v>
      </c>
      <c r="E98" s="150">
        <v>190</v>
      </c>
      <c r="F98" s="150">
        <v>15</v>
      </c>
      <c r="G98" s="150">
        <v>390</v>
      </c>
      <c r="H98" s="150">
        <v>390</v>
      </c>
      <c r="I98" s="150">
        <v>390</v>
      </c>
      <c r="J98" s="178">
        <f t="shared" si="3"/>
        <v>128.53034999999997</v>
      </c>
    </row>
    <row r="99" spans="1:10" ht="28.5" customHeight="1">
      <c r="A99" s="162" t="s">
        <v>355</v>
      </c>
      <c r="B99" s="159" t="s">
        <v>354</v>
      </c>
      <c r="C99" s="150">
        <v>315</v>
      </c>
      <c r="D99" s="150">
        <v>323</v>
      </c>
      <c r="E99" s="150">
        <v>307</v>
      </c>
      <c r="F99" s="150">
        <v>15</v>
      </c>
      <c r="G99" s="150">
        <v>390</v>
      </c>
      <c r="H99" s="150">
        <v>390</v>
      </c>
      <c r="I99" s="150">
        <v>390</v>
      </c>
      <c r="J99" s="178">
        <f t="shared" si="3"/>
        <v>191.27745</v>
      </c>
    </row>
    <row r="100" spans="1:10" ht="28.5" customHeight="1">
      <c r="A100" s="163"/>
      <c r="B100" s="161"/>
      <c r="C100" s="150">
        <v>120</v>
      </c>
      <c r="D100" s="150">
        <v>99</v>
      </c>
      <c r="E100" s="150">
        <v>107</v>
      </c>
      <c r="F100" s="150">
        <v>6</v>
      </c>
      <c r="G100" s="150">
        <v>390</v>
      </c>
      <c r="H100" s="150">
        <v>390</v>
      </c>
      <c r="I100" s="150">
        <v>390</v>
      </c>
      <c r="J100" s="178">
        <f t="shared" si="3"/>
        <v>65.98566000000001</v>
      </c>
    </row>
    <row r="101" spans="1:10" ht="54.75" customHeight="1">
      <c r="A101" s="157" t="s">
        <v>358</v>
      </c>
      <c r="B101" s="149" t="s">
        <v>357</v>
      </c>
      <c r="C101" s="150">
        <v>420</v>
      </c>
      <c r="D101" s="150">
        <v>370</v>
      </c>
      <c r="E101" s="150">
        <v>359</v>
      </c>
      <c r="F101" s="150">
        <v>36</v>
      </c>
      <c r="G101" s="150">
        <v>400</v>
      </c>
      <c r="H101" s="150">
        <v>400</v>
      </c>
      <c r="I101" s="150">
        <v>400</v>
      </c>
      <c r="J101" s="178">
        <f t="shared" si="3"/>
        <v>238.5324</v>
      </c>
    </row>
    <row r="102" spans="1:10" ht="45" customHeight="1">
      <c r="A102" s="157" t="s">
        <v>359</v>
      </c>
      <c r="B102" s="159" t="s">
        <v>361</v>
      </c>
      <c r="C102" s="150">
        <v>137</v>
      </c>
      <c r="D102" s="150">
        <v>149</v>
      </c>
      <c r="E102" s="150">
        <v>142</v>
      </c>
      <c r="F102" s="150">
        <v>5</v>
      </c>
      <c r="G102" s="150">
        <v>380</v>
      </c>
      <c r="H102" s="150">
        <v>380</v>
      </c>
      <c r="I102" s="150">
        <v>380</v>
      </c>
      <c r="J102" s="178">
        <f t="shared" si="3"/>
        <v>84.41016</v>
      </c>
    </row>
    <row r="103" spans="1:10" ht="36">
      <c r="A103" s="157" t="s">
        <v>360</v>
      </c>
      <c r="B103" s="161"/>
      <c r="C103" s="150">
        <v>10</v>
      </c>
      <c r="D103" s="150">
        <v>10</v>
      </c>
      <c r="E103" s="150">
        <v>12</v>
      </c>
      <c r="F103" s="150">
        <v>0</v>
      </c>
      <c r="G103" s="150">
        <v>380</v>
      </c>
      <c r="H103" s="150">
        <v>380</v>
      </c>
      <c r="I103" s="150">
        <v>380</v>
      </c>
      <c r="J103" s="178">
        <f t="shared" si="3"/>
        <v>6.31104</v>
      </c>
    </row>
    <row r="104" spans="1:10" ht="24" customHeight="1">
      <c r="A104" s="158" t="s">
        <v>384</v>
      </c>
      <c r="B104" s="159" t="s">
        <v>362</v>
      </c>
      <c r="C104" s="150">
        <v>316</v>
      </c>
      <c r="D104" s="150">
        <v>327</v>
      </c>
      <c r="E104" s="150">
        <v>320</v>
      </c>
      <c r="F104" s="150">
        <v>3</v>
      </c>
      <c r="G104" s="150">
        <v>380</v>
      </c>
      <c r="H104" s="150">
        <v>380</v>
      </c>
      <c r="I104" s="150">
        <v>380</v>
      </c>
      <c r="J104" s="178">
        <f t="shared" si="3"/>
        <v>189.92286</v>
      </c>
    </row>
    <row r="105" spans="1:10" ht="28.5" customHeight="1">
      <c r="A105" s="160"/>
      <c r="B105" s="161"/>
      <c r="C105" s="150">
        <v>0</v>
      </c>
      <c r="D105" s="150">
        <v>0</v>
      </c>
      <c r="E105" s="150">
        <v>0</v>
      </c>
      <c r="F105" s="150">
        <v>0</v>
      </c>
      <c r="G105" s="150">
        <v>0</v>
      </c>
      <c r="H105" s="150">
        <v>0</v>
      </c>
      <c r="I105" s="150">
        <v>0</v>
      </c>
      <c r="J105" s="178">
        <f t="shared" si="3"/>
        <v>0</v>
      </c>
    </row>
    <row r="106" spans="1:2" ht="12.75">
      <c r="A106" s="60"/>
      <c r="B106" s="61"/>
    </row>
    <row r="107" spans="1:10" ht="18">
      <c r="A107" s="60"/>
      <c r="B107" s="61"/>
      <c r="J107" s="190">
        <f>J31+J10+J12+J15+J19+J24+J32+J33+J34+J35+J36+J37+J38+J39+J40+J41+J42+J43+J44+J45+J46+J47+J49+J50+J52+J53+J54+J55+J56+J57+J58+J59+J60+J61+J62+J63+J64+J65+J66+J67+J68+J70+J69+J71+J72+J73+J74+J75+J76+J77+J78+J79+J80+J81+J85+J86+J87+J88+J89+J90+J91+J92+J93+J94+J95+J96+J97+J98+J99+J100+J101+J102+J103+J104+J105</f>
        <v>10897.435733999993</v>
      </c>
    </row>
    <row r="108" spans="1:2" ht="12.75">
      <c r="A108" s="60"/>
      <c r="B108" s="61"/>
    </row>
    <row r="109" spans="1:2" ht="12.75">
      <c r="A109" s="60"/>
      <c r="B109" s="61"/>
    </row>
    <row r="110" spans="1:2" ht="12.75">
      <c r="A110" s="60"/>
      <c r="B110" s="61"/>
    </row>
    <row r="111" spans="1:2" ht="12.75">
      <c r="A111" s="60"/>
      <c r="B111" s="61"/>
    </row>
    <row r="112" spans="1:2" ht="12.75">
      <c r="A112" s="60"/>
      <c r="B112" s="61"/>
    </row>
    <row r="113" spans="1:2" ht="12.75">
      <c r="A113" s="60"/>
      <c r="B113" s="61"/>
    </row>
    <row r="114" spans="1:2" ht="12.75">
      <c r="A114" s="60"/>
      <c r="B114" s="61"/>
    </row>
  </sheetData>
  <sheetProtection selectLockedCells="1" selectUnlockedCells="1"/>
  <mergeCells count="36">
    <mergeCell ref="A6:A10"/>
    <mergeCell ref="A1:J1"/>
    <mergeCell ref="A2:F2"/>
    <mergeCell ref="A3:A5"/>
    <mergeCell ref="B3:B5"/>
    <mergeCell ref="C3:F3"/>
    <mergeCell ref="G3:I4"/>
    <mergeCell ref="J3:J4"/>
    <mergeCell ref="C4:F4"/>
    <mergeCell ref="A11:A12"/>
    <mergeCell ref="B52:B53"/>
    <mergeCell ref="A55:A56"/>
    <mergeCell ref="B37:B38"/>
    <mergeCell ref="B40:B41"/>
    <mergeCell ref="A32:A33"/>
    <mergeCell ref="A20:A24"/>
    <mergeCell ref="A25:A31"/>
    <mergeCell ref="B55:B56"/>
    <mergeCell ref="A13:A15"/>
    <mergeCell ref="A16:A19"/>
    <mergeCell ref="B87:B88"/>
    <mergeCell ref="A84:A85"/>
    <mergeCell ref="B82:B85"/>
    <mergeCell ref="A99:A100"/>
    <mergeCell ref="B99:B100"/>
    <mergeCell ref="A97:A98"/>
    <mergeCell ref="B97:B98"/>
    <mergeCell ref="B47:B48"/>
    <mergeCell ref="A47:A48"/>
    <mergeCell ref="A104:A105"/>
    <mergeCell ref="B104:B105"/>
    <mergeCell ref="A90:A91"/>
    <mergeCell ref="B90:B91"/>
    <mergeCell ref="B92:B93"/>
    <mergeCell ref="B42:B43"/>
    <mergeCell ref="B102:B103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zoomScalePageLayoutView="0" workbookViewId="0" topLeftCell="A64">
      <selection activeCell="K89" sqref="K89"/>
    </sheetView>
  </sheetViews>
  <sheetFormatPr defaultColWidth="9.00390625" defaultRowHeight="12.75"/>
  <cols>
    <col min="1" max="1" width="3.875" style="4" customWidth="1"/>
    <col min="2" max="2" width="28.625" style="3" customWidth="1"/>
    <col min="3" max="3" width="27.625" style="3" customWidth="1"/>
    <col min="4" max="4" width="28.375" style="3" customWidth="1"/>
    <col min="5" max="5" width="7.875" style="4" customWidth="1"/>
    <col min="6" max="6" width="8.125" style="4" customWidth="1"/>
    <col min="7" max="7" width="6.875" style="4" customWidth="1"/>
    <col min="8" max="8" width="7.125" style="4" customWidth="1"/>
    <col min="9" max="9" width="21.25390625" style="4" customWidth="1"/>
    <col min="10" max="10" width="13.625" style="5" customWidth="1"/>
    <col min="11" max="11" width="9.875" style="22" customWidth="1"/>
    <col min="12" max="12" width="11.75390625" style="13" customWidth="1"/>
    <col min="13" max="16384" width="9.125" style="3" customWidth="1"/>
  </cols>
  <sheetData>
    <row r="1" spans="1:12" ht="24.75" customHeight="1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7.25" customHeight="1">
      <c r="A2" s="98" t="s">
        <v>382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12.75">
      <c r="L3" s="6"/>
    </row>
    <row r="4" spans="1:12" s="7" customFormat="1" ht="43.5" customHeight="1">
      <c r="A4" s="99" t="s">
        <v>46</v>
      </c>
      <c r="B4" s="100" t="s">
        <v>47</v>
      </c>
      <c r="C4" s="91" t="s">
        <v>48</v>
      </c>
      <c r="D4" s="91" t="s">
        <v>49</v>
      </c>
      <c r="E4" s="91" t="s">
        <v>50</v>
      </c>
      <c r="F4" s="91"/>
      <c r="G4" s="91"/>
      <c r="H4" s="91"/>
      <c r="I4" s="91"/>
      <c r="J4" s="91"/>
      <c r="K4" s="92" t="s">
        <v>383</v>
      </c>
      <c r="L4" s="89" t="s">
        <v>51</v>
      </c>
    </row>
    <row r="5" spans="1:12" s="7" customFormat="1" ht="35.25" customHeight="1">
      <c r="A5" s="99"/>
      <c r="B5" s="100"/>
      <c r="C5" s="91"/>
      <c r="D5" s="91"/>
      <c r="E5" s="90" t="s">
        <v>52</v>
      </c>
      <c r="F5" s="90" t="s">
        <v>53</v>
      </c>
      <c r="G5" s="90" t="s">
        <v>54</v>
      </c>
      <c r="H5" s="90" t="s">
        <v>55</v>
      </c>
      <c r="I5" s="90" t="s">
        <v>56</v>
      </c>
      <c r="J5" s="91" t="s">
        <v>57</v>
      </c>
      <c r="K5" s="92"/>
      <c r="L5" s="89"/>
    </row>
    <row r="6" spans="1:12" s="7" customFormat="1" ht="27.75" customHeight="1">
      <c r="A6" s="99"/>
      <c r="B6" s="100"/>
      <c r="C6" s="91"/>
      <c r="D6" s="91"/>
      <c r="E6" s="90"/>
      <c r="F6" s="90"/>
      <c r="G6" s="90"/>
      <c r="H6" s="90"/>
      <c r="I6" s="90"/>
      <c r="J6" s="91"/>
      <c r="K6" s="92"/>
      <c r="L6" s="89"/>
    </row>
    <row r="7" spans="1:12" s="7" customFormat="1" ht="17.25" customHeight="1">
      <c r="A7" s="1">
        <v>1</v>
      </c>
      <c r="B7" s="2">
        <v>2</v>
      </c>
      <c r="C7" s="2">
        <v>3</v>
      </c>
      <c r="D7" s="1">
        <v>4</v>
      </c>
      <c r="E7" s="1">
        <v>5</v>
      </c>
      <c r="F7" s="2">
        <v>6</v>
      </c>
      <c r="G7" s="1">
        <v>7</v>
      </c>
      <c r="H7" s="2">
        <v>8</v>
      </c>
      <c r="I7" s="2">
        <v>9</v>
      </c>
      <c r="J7" s="2">
        <v>10</v>
      </c>
      <c r="K7" s="68">
        <v>11</v>
      </c>
      <c r="L7" s="1">
        <v>12</v>
      </c>
    </row>
    <row r="8" spans="1:11" ht="12.75">
      <c r="A8" s="8">
        <v>1</v>
      </c>
      <c r="B8" s="9" t="s">
        <v>58</v>
      </c>
      <c r="C8" s="10" t="s">
        <v>118</v>
      </c>
      <c r="D8" s="11" t="s">
        <v>59</v>
      </c>
      <c r="E8" s="12" t="s">
        <v>60</v>
      </c>
      <c r="F8" s="12"/>
      <c r="G8" s="12" t="s">
        <v>61</v>
      </c>
      <c r="H8" s="12" t="s">
        <v>62</v>
      </c>
      <c r="I8" s="12" t="s">
        <v>63</v>
      </c>
      <c r="J8" s="12" t="s">
        <v>64</v>
      </c>
      <c r="K8" s="17">
        <f>Лист1!J10</f>
        <v>104.19444000000001</v>
      </c>
    </row>
    <row r="9" spans="1:11" ht="27" customHeight="1">
      <c r="A9" s="8">
        <v>2</v>
      </c>
      <c r="B9" s="9" t="s">
        <v>119</v>
      </c>
      <c r="C9" s="10" t="s">
        <v>120</v>
      </c>
      <c r="D9" s="10" t="s">
        <v>121</v>
      </c>
      <c r="E9" s="12" t="s">
        <v>65</v>
      </c>
      <c r="F9" s="12" t="s">
        <v>81</v>
      </c>
      <c r="G9" s="12" t="s">
        <v>238</v>
      </c>
      <c r="H9" s="12" t="s">
        <v>239</v>
      </c>
      <c r="I9" s="12" t="s">
        <v>240</v>
      </c>
      <c r="J9" s="14">
        <v>35329463</v>
      </c>
      <c r="K9" s="17">
        <f>Лист1!J38</f>
        <v>70.76115200000001</v>
      </c>
    </row>
    <row r="10" spans="1:11" ht="25.5">
      <c r="A10" s="8">
        <v>3</v>
      </c>
      <c r="B10" s="9" t="s">
        <v>122</v>
      </c>
      <c r="C10" s="10" t="s">
        <v>123</v>
      </c>
      <c r="D10" s="10" t="s">
        <v>124</v>
      </c>
      <c r="E10" s="12" t="s">
        <v>65</v>
      </c>
      <c r="F10" s="12"/>
      <c r="G10" s="12" t="s">
        <v>101</v>
      </c>
      <c r="H10" s="12" t="s">
        <v>116</v>
      </c>
      <c r="I10" s="12" t="s">
        <v>241</v>
      </c>
      <c r="J10" s="14">
        <v>62005757</v>
      </c>
      <c r="K10" s="17">
        <f>Лист1!J37</f>
        <v>70.9992</v>
      </c>
    </row>
    <row r="11" spans="1:11" ht="12.75">
      <c r="A11" s="8">
        <v>4</v>
      </c>
      <c r="B11" s="9" t="s">
        <v>66</v>
      </c>
      <c r="C11" s="10" t="s">
        <v>67</v>
      </c>
      <c r="D11" s="10" t="s">
        <v>68</v>
      </c>
      <c r="E11" s="12" t="s">
        <v>65</v>
      </c>
      <c r="F11" s="12"/>
      <c r="G11" s="12" t="s">
        <v>101</v>
      </c>
      <c r="H11" s="12" t="s">
        <v>116</v>
      </c>
      <c r="I11" s="12" t="s">
        <v>63</v>
      </c>
      <c r="J11" s="14">
        <v>156629</v>
      </c>
      <c r="K11" s="17">
        <f>Лист1!J15</f>
        <v>248.198775</v>
      </c>
    </row>
    <row r="12" spans="1:11" ht="12.75">
      <c r="A12" s="8">
        <v>5</v>
      </c>
      <c r="B12" s="9" t="s">
        <v>71</v>
      </c>
      <c r="C12" s="10" t="s">
        <v>72</v>
      </c>
      <c r="D12" s="10" t="s">
        <v>73</v>
      </c>
      <c r="E12" s="12" t="s">
        <v>65</v>
      </c>
      <c r="F12" s="12"/>
      <c r="G12" s="12" t="s">
        <v>74</v>
      </c>
      <c r="H12" s="12">
        <v>60</v>
      </c>
      <c r="I12" s="12" t="s">
        <v>63</v>
      </c>
      <c r="J12" s="14">
        <v>157067</v>
      </c>
      <c r="K12" s="17">
        <f>Лист1!J12</f>
        <v>18.181608</v>
      </c>
    </row>
    <row r="13" spans="1:11" ht="12.75">
      <c r="A13" s="8">
        <v>6</v>
      </c>
      <c r="B13" s="16" t="s">
        <v>75</v>
      </c>
      <c r="C13" s="10" t="s">
        <v>76</v>
      </c>
      <c r="D13" s="10" t="s">
        <v>77</v>
      </c>
      <c r="E13" s="12" t="s">
        <v>65</v>
      </c>
      <c r="F13" s="12"/>
      <c r="G13" s="12"/>
      <c r="H13" s="12" t="s">
        <v>78</v>
      </c>
      <c r="I13" s="12" t="s">
        <v>63</v>
      </c>
      <c r="J13" s="14">
        <v>102199</v>
      </c>
      <c r="K13" s="23">
        <f>Лист1!J39</f>
        <v>17.546698</v>
      </c>
    </row>
    <row r="14" spans="1:11" ht="12.75">
      <c r="A14" s="8">
        <v>8</v>
      </c>
      <c r="B14" s="9" t="s">
        <v>79</v>
      </c>
      <c r="C14" s="10" t="s">
        <v>80</v>
      </c>
      <c r="D14" s="10" t="s">
        <v>82</v>
      </c>
      <c r="E14" s="12" t="s">
        <v>65</v>
      </c>
      <c r="F14" s="12" t="s">
        <v>81</v>
      </c>
      <c r="G14" s="12" t="s">
        <v>74</v>
      </c>
      <c r="H14" s="12">
        <v>3600</v>
      </c>
      <c r="I14" s="12" t="s">
        <v>83</v>
      </c>
      <c r="J14" s="14">
        <v>1171347</v>
      </c>
      <c r="K14" s="17">
        <f>Лист1!J19</f>
        <v>39.444</v>
      </c>
    </row>
    <row r="15" spans="1:11" ht="24" customHeight="1">
      <c r="A15" s="8">
        <v>9</v>
      </c>
      <c r="B15" s="9" t="s">
        <v>125</v>
      </c>
      <c r="C15" s="10" t="s">
        <v>84</v>
      </c>
      <c r="D15" s="10" t="s">
        <v>85</v>
      </c>
      <c r="E15" s="12" t="s">
        <v>65</v>
      </c>
      <c r="F15" s="12"/>
      <c r="G15" s="12" t="s">
        <v>69</v>
      </c>
      <c r="H15" s="12" t="s">
        <v>70</v>
      </c>
      <c r="I15" s="12" t="s">
        <v>126</v>
      </c>
      <c r="J15" s="14">
        <v>7066188</v>
      </c>
      <c r="K15" s="23">
        <f>Лист1!J35</f>
        <v>2.848272</v>
      </c>
    </row>
    <row r="16" spans="1:11" ht="25.5">
      <c r="A16" s="8">
        <v>10</v>
      </c>
      <c r="B16" s="9" t="s">
        <v>87</v>
      </c>
      <c r="C16" s="10" t="s">
        <v>88</v>
      </c>
      <c r="D16" s="10" t="s">
        <v>89</v>
      </c>
      <c r="E16" s="12" t="s">
        <v>65</v>
      </c>
      <c r="F16" s="12"/>
      <c r="G16" s="12" t="s">
        <v>90</v>
      </c>
      <c r="H16" s="12" t="s">
        <v>91</v>
      </c>
      <c r="I16" s="12" t="s">
        <v>126</v>
      </c>
      <c r="J16" s="14">
        <v>7914077</v>
      </c>
      <c r="K16" s="23">
        <f>Лист1!J34</f>
        <v>5.720764</v>
      </c>
    </row>
    <row r="17" spans="1:11" ht="12.75">
      <c r="A17" s="8">
        <v>11</v>
      </c>
      <c r="B17" s="9" t="s">
        <v>92</v>
      </c>
      <c r="C17" s="10" t="s">
        <v>80</v>
      </c>
      <c r="D17" s="10" t="s">
        <v>93</v>
      </c>
      <c r="E17" s="12" t="s">
        <v>65</v>
      </c>
      <c r="F17" s="12" t="s">
        <v>81</v>
      </c>
      <c r="G17" s="12" t="s">
        <v>94</v>
      </c>
      <c r="H17" s="12" t="s">
        <v>95</v>
      </c>
      <c r="I17" s="12" t="s">
        <v>86</v>
      </c>
      <c r="J17" s="14">
        <v>90402</v>
      </c>
      <c r="K17" s="23">
        <f>Лист1!J25</f>
        <v>0</v>
      </c>
    </row>
    <row r="18" spans="1:11" ht="12.75">
      <c r="A18" s="8">
        <v>12</v>
      </c>
      <c r="B18" s="9" t="s">
        <v>92</v>
      </c>
      <c r="C18" s="10" t="s">
        <v>80</v>
      </c>
      <c r="D18" s="10" t="s">
        <v>96</v>
      </c>
      <c r="E18" s="12" t="s">
        <v>65</v>
      </c>
      <c r="F18" s="12" t="s">
        <v>81</v>
      </c>
      <c r="G18" s="12" t="s">
        <v>94</v>
      </c>
      <c r="H18" s="12" t="s">
        <v>95</v>
      </c>
      <c r="I18" s="12" t="s">
        <v>86</v>
      </c>
      <c r="J18" s="14">
        <v>90395</v>
      </c>
      <c r="K18" s="23">
        <f>Лист1!J31-Лист1!J25-Лист1!J26</f>
        <v>121.03080000000001</v>
      </c>
    </row>
    <row r="19" spans="1:11" ht="12.75">
      <c r="A19" s="8">
        <v>13</v>
      </c>
      <c r="B19" s="9" t="s">
        <v>97</v>
      </c>
      <c r="C19" s="10" t="s">
        <v>98</v>
      </c>
      <c r="D19" s="10" t="s">
        <v>127</v>
      </c>
      <c r="E19" s="12" t="s">
        <v>65</v>
      </c>
      <c r="F19" s="12"/>
      <c r="G19" s="12" t="s">
        <v>99</v>
      </c>
      <c r="H19" s="12" t="s">
        <v>100</v>
      </c>
      <c r="I19" s="12" t="s">
        <v>86</v>
      </c>
      <c r="J19" s="14">
        <v>217606</v>
      </c>
      <c r="K19" s="23">
        <f>Лист1!J24</f>
        <v>202.15050000000002</v>
      </c>
    </row>
    <row r="20" spans="1:11" ht="12.75">
      <c r="A20" s="8">
        <v>14</v>
      </c>
      <c r="B20" s="9" t="s">
        <v>128</v>
      </c>
      <c r="C20" s="10" t="s">
        <v>129</v>
      </c>
      <c r="D20" s="10" t="s">
        <v>130</v>
      </c>
      <c r="E20" s="12" t="s">
        <v>65</v>
      </c>
      <c r="F20" s="12" t="s">
        <v>146</v>
      </c>
      <c r="G20" s="12" t="s">
        <v>78</v>
      </c>
      <c r="H20" s="12" t="s">
        <v>147</v>
      </c>
      <c r="I20" s="12" t="s">
        <v>148</v>
      </c>
      <c r="J20" s="14">
        <v>9112112259668</v>
      </c>
      <c r="K20" s="23">
        <f>Лист1!J32</f>
        <v>242.090664</v>
      </c>
    </row>
    <row r="21" spans="1:11" ht="14.25" customHeight="1">
      <c r="A21" s="8">
        <v>15</v>
      </c>
      <c r="B21" s="9" t="s">
        <v>128</v>
      </c>
      <c r="C21" s="10" t="s">
        <v>129</v>
      </c>
      <c r="D21" s="10" t="s">
        <v>237</v>
      </c>
      <c r="E21" s="12" t="s">
        <v>65</v>
      </c>
      <c r="F21" s="12" t="s">
        <v>146</v>
      </c>
      <c r="G21" s="12" t="s">
        <v>78</v>
      </c>
      <c r="H21" s="12" t="s">
        <v>147</v>
      </c>
      <c r="I21" s="12" t="s">
        <v>148</v>
      </c>
      <c r="J21" s="14">
        <v>9112112260952</v>
      </c>
      <c r="K21" s="23">
        <f>Лист1!J33</f>
        <v>301.90368400000006</v>
      </c>
    </row>
    <row r="22" spans="1:11" ht="25.5">
      <c r="A22" s="8">
        <v>18</v>
      </c>
      <c r="B22" s="9" t="s">
        <v>131</v>
      </c>
      <c r="C22" s="10" t="s">
        <v>102</v>
      </c>
      <c r="D22" s="10" t="s">
        <v>103</v>
      </c>
      <c r="E22" s="12" t="s">
        <v>65</v>
      </c>
      <c r="F22" s="12"/>
      <c r="G22" s="12" t="s">
        <v>99</v>
      </c>
      <c r="H22" s="12" t="s">
        <v>100</v>
      </c>
      <c r="I22" s="12" t="s">
        <v>132</v>
      </c>
      <c r="J22" s="14">
        <v>585988</v>
      </c>
      <c r="K22" s="17">
        <f>Лист1!J36</f>
        <v>113.854587</v>
      </c>
    </row>
    <row r="23" spans="1:11" ht="25.5">
      <c r="A23" s="8">
        <v>19</v>
      </c>
      <c r="B23" s="9" t="s">
        <v>131</v>
      </c>
      <c r="C23" s="10" t="s">
        <v>102</v>
      </c>
      <c r="D23" s="10" t="s">
        <v>104</v>
      </c>
      <c r="E23" s="12" t="s">
        <v>65</v>
      </c>
      <c r="F23" s="12"/>
      <c r="G23" s="12" t="s">
        <v>105</v>
      </c>
      <c r="H23" s="12" t="s">
        <v>100</v>
      </c>
      <c r="I23" s="12" t="s">
        <v>133</v>
      </c>
      <c r="J23" s="14">
        <v>198363</v>
      </c>
      <c r="K23" s="17">
        <v>0</v>
      </c>
    </row>
    <row r="24" spans="1:11" ht="25.5">
      <c r="A24" s="8">
        <v>20</v>
      </c>
      <c r="B24" s="9" t="s">
        <v>106</v>
      </c>
      <c r="C24" s="10" t="s">
        <v>107</v>
      </c>
      <c r="D24" s="10" t="s">
        <v>108</v>
      </c>
      <c r="E24" s="12" t="s">
        <v>65</v>
      </c>
      <c r="F24" s="12"/>
      <c r="G24" s="12" t="s">
        <v>109</v>
      </c>
      <c r="H24" s="12" t="s">
        <v>110</v>
      </c>
      <c r="I24" s="12" t="s">
        <v>242</v>
      </c>
      <c r="J24" s="14">
        <v>62004302</v>
      </c>
      <c r="K24" s="17">
        <f>Лист1!J40</f>
        <v>168.25149599999997</v>
      </c>
    </row>
    <row r="25" spans="1:11" ht="25.5">
      <c r="A25" s="8">
        <v>21</v>
      </c>
      <c r="B25" s="9" t="s">
        <v>106</v>
      </c>
      <c r="C25" s="10" t="s">
        <v>107</v>
      </c>
      <c r="D25" s="10" t="s">
        <v>111</v>
      </c>
      <c r="E25" s="12" t="s">
        <v>65</v>
      </c>
      <c r="F25" s="12"/>
      <c r="G25" s="12" t="s">
        <v>112</v>
      </c>
      <c r="H25" s="12" t="s">
        <v>113</v>
      </c>
      <c r="I25" s="12" t="s">
        <v>241</v>
      </c>
      <c r="J25" s="14">
        <v>62004600</v>
      </c>
      <c r="K25" s="17">
        <f>Лист1!J41</f>
        <v>217.909935</v>
      </c>
    </row>
    <row r="26" spans="1:11" ht="25.5">
      <c r="A26" s="8">
        <v>22</v>
      </c>
      <c r="B26" s="9" t="s">
        <v>114</v>
      </c>
      <c r="C26" s="10" t="s">
        <v>107</v>
      </c>
      <c r="D26" s="10" t="s">
        <v>115</v>
      </c>
      <c r="E26" s="12" t="s">
        <v>65</v>
      </c>
      <c r="F26" s="12"/>
      <c r="G26" s="12" t="s">
        <v>112</v>
      </c>
      <c r="H26" s="12" t="s">
        <v>113</v>
      </c>
      <c r="I26" s="12" t="s">
        <v>241</v>
      </c>
      <c r="J26" s="14">
        <v>62004316</v>
      </c>
      <c r="K26" s="17">
        <f>Лист1!J43</f>
        <v>312.25808</v>
      </c>
    </row>
    <row r="27" spans="1:11" ht="25.5">
      <c r="A27" s="8">
        <v>23</v>
      </c>
      <c r="B27" s="9" t="s">
        <v>114</v>
      </c>
      <c r="C27" s="10" t="s">
        <v>107</v>
      </c>
      <c r="D27" s="10" t="s">
        <v>41</v>
      </c>
      <c r="E27" s="12" t="s">
        <v>65</v>
      </c>
      <c r="F27" s="12"/>
      <c r="G27" s="12" t="s">
        <v>61</v>
      </c>
      <c r="H27" s="12" t="s">
        <v>62</v>
      </c>
      <c r="I27" s="12" t="s">
        <v>241</v>
      </c>
      <c r="J27" s="14">
        <v>62004328</v>
      </c>
      <c r="K27" s="17">
        <f>Лист1!J42</f>
        <v>230.94462</v>
      </c>
    </row>
    <row r="28" spans="1:11" ht="25.5">
      <c r="A28" s="8">
        <v>24</v>
      </c>
      <c r="B28" s="35" t="s">
        <v>134</v>
      </c>
      <c r="C28" s="36" t="s">
        <v>135</v>
      </c>
      <c r="D28" s="10" t="s">
        <v>136</v>
      </c>
      <c r="E28" s="12" t="s">
        <v>65</v>
      </c>
      <c r="F28" s="12" t="s">
        <v>137</v>
      </c>
      <c r="G28" s="12" t="s">
        <v>90</v>
      </c>
      <c r="H28" s="12" t="s">
        <v>138</v>
      </c>
      <c r="I28" s="12" t="s">
        <v>139</v>
      </c>
      <c r="J28" s="14">
        <v>21976543</v>
      </c>
      <c r="K28" s="17">
        <f>Лист1!J48</f>
        <v>523.8869040000001</v>
      </c>
    </row>
    <row r="29" spans="1:13" ht="12.75">
      <c r="A29" s="8">
        <v>25</v>
      </c>
      <c r="B29" s="13" t="s">
        <v>140</v>
      </c>
      <c r="C29" s="13" t="s">
        <v>141</v>
      </c>
      <c r="D29" s="13" t="s">
        <v>142</v>
      </c>
      <c r="E29" s="8" t="s">
        <v>65</v>
      </c>
      <c r="F29" s="8"/>
      <c r="G29" s="8" t="s">
        <v>143</v>
      </c>
      <c r="H29" s="8">
        <v>160</v>
      </c>
      <c r="I29" s="8" t="s">
        <v>241</v>
      </c>
      <c r="J29" s="18">
        <v>62004314</v>
      </c>
      <c r="K29" s="24">
        <f>Лист1!J50</f>
        <v>36.94207399999999</v>
      </c>
      <c r="M29" s="6"/>
    </row>
    <row r="30" spans="1:13" ht="12.75">
      <c r="A30" s="8">
        <v>26</v>
      </c>
      <c r="B30" s="13" t="s">
        <v>140</v>
      </c>
      <c r="C30" s="13" t="s">
        <v>141</v>
      </c>
      <c r="D30" s="13" t="s">
        <v>144</v>
      </c>
      <c r="E30" s="8" t="s">
        <v>65</v>
      </c>
      <c r="F30" s="8"/>
      <c r="G30" s="8" t="s">
        <v>99</v>
      </c>
      <c r="H30" s="8">
        <v>200</v>
      </c>
      <c r="I30" s="8" t="s">
        <v>241</v>
      </c>
      <c r="J30" s="18">
        <v>62004329</v>
      </c>
      <c r="K30" s="24">
        <f>Лист1!J49</f>
        <v>57.11075999999999</v>
      </c>
      <c r="M30" s="6"/>
    </row>
    <row r="31" spans="1:12" ht="12.75">
      <c r="A31" s="8">
        <v>28</v>
      </c>
      <c r="B31" s="84" t="s">
        <v>149</v>
      </c>
      <c r="C31" s="86" t="s">
        <v>150</v>
      </c>
      <c r="D31" s="30" t="s">
        <v>181</v>
      </c>
      <c r="E31" s="102" t="s">
        <v>65</v>
      </c>
      <c r="F31" s="31"/>
      <c r="G31" s="31" t="s">
        <v>183</v>
      </c>
      <c r="H31" s="31">
        <v>320</v>
      </c>
      <c r="I31" s="29" t="s">
        <v>176</v>
      </c>
      <c r="J31" s="31">
        <v>21660262</v>
      </c>
      <c r="K31" s="25">
        <f>Лист1!J52</f>
        <v>269.46479999999997</v>
      </c>
      <c r="L31" s="6"/>
    </row>
    <row r="32" spans="1:12" ht="12.75">
      <c r="A32" s="8">
        <v>29</v>
      </c>
      <c r="B32" s="85"/>
      <c r="C32" s="87"/>
      <c r="D32" s="30" t="s">
        <v>182</v>
      </c>
      <c r="E32" s="103"/>
      <c r="F32" s="29"/>
      <c r="G32" s="29"/>
      <c r="H32" s="29"/>
      <c r="I32" s="29" t="s">
        <v>176</v>
      </c>
      <c r="J32" s="29">
        <v>31660243</v>
      </c>
      <c r="K32" s="25">
        <f>Лист1!J53</f>
        <v>199.5036</v>
      </c>
      <c r="L32" s="30"/>
    </row>
    <row r="33" spans="1:12" ht="25.5">
      <c r="A33" s="8">
        <v>30</v>
      </c>
      <c r="B33" s="28" t="s">
        <v>151</v>
      </c>
      <c r="C33" s="28" t="s">
        <v>152</v>
      </c>
      <c r="D33" s="30" t="s">
        <v>153</v>
      </c>
      <c r="E33" s="29" t="s">
        <v>65</v>
      </c>
      <c r="F33" s="29" t="s">
        <v>137</v>
      </c>
      <c r="G33" s="29" t="s">
        <v>94</v>
      </c>
      <c r="H33" s="29">
        <v>1000</v>
      </c>
      <c r="I33" s="29" t="s">
        <v>148</v>
      </c>
      <c r="J33" s="29">
        <v>116261490</v>
      </c>
      <c r="K33" s="25">
        <f>Лист1!J54</f>
        <v>8.860368000000001</v>
      </c>
      <c r="L33" s="30"/>
    </row>
    <row r="34" spans="1:12" ht="16.5" customHeight="1">
      <c r="A34" s="8">
        <v>32</v>
      </c>
      <c r="B34" s="104" t="s">
        <v>154</v>
      </c>
      <c r="C34" s="82" t="s">
        <v>155</v>
      </c>
      <c r="D34" s="82" t="s">
        <v>156</v>
      </c>
      <c r="E34" s="29" t="s">
        <v>65</v>
      </c>
      <c r="F34" s="93" t="s">
        <v>81</v>
      </c>
      <c r="G34" s="93" t="s">
        <v>143</v>
      </c>
      <c r="H34" s="93">
        <v>9600</v>
      </c>
      <c r="I34" s="93" t="s">
        <v>173</v>
      </c>
      <c r="J34" s="29">
        <v>1180104</v>
      </c>
      <c r="K34" s="25">
        <f>Лист1!J55</f>
        <v>354.339984</v>
      </c>
      <c r="L34" s="30"/>
    </row>
    <row r="35" spans="1:12" ht="12.75">
      <c r="A35" s="8">
        <v>33</v>
      </c>
      <c r="B35" s="105"/>
      <c r="C35" s="83"/>
      <c r="D35" s="83"/>
      <c r="E35" s="29" t="s">
        <v>65</v>
      </c>
      <c r="F35" s="94"/>
      <c r="G35" s="94"/>
      <c r="H35" s="94"/>
      <c r="I35" s="94"/>
      <c r="J35" s="29">
        <v>1180105</v>
      </c>
      <c r="K35" s="25">
        <f>Лист1!J56</f>
        <v>203.57913399999998</v>
      </c>
      <c r="L35" s="30"/>
    </row>
    <row r="36" spans="1:12" ht="12.75">
      <c r="A36" s="8">
        <v>34</v>
      </c>
      <c r="B36" s="28" t="s">
        <v>157</v>
      </c>
      <c r="C36" s="28" t="s">
        <v>158</v>
      </c>
      <c r="D36" s="30" t="s">
        <v>159</v>
      </c>
      <c r="E36" s="29" t="s">
        <v>65</v>
      </c>
      <c r="F36" s="29" t="s">
        <v>174</v>
      </c>
      <c r="G36" s="29" t="s">
        <v>105</v>
      </c>
      <c r="H36" s="29">
        <v>2000</v>
      </c>
      <c r="I36" s="29" t="s">
        <v>176</v>
      </c>
      <c r="J36" s="29">
        <v>36876952</v>
      </c>
      <c r="K36" s="25">
        <f>Лист1!J57</f>
        <v>222.132</v>
      </c>
      <c r="L36" s="30"/>
    </row>
    <row r="37" spans="1:12" ht="25.5">
      <c r="A37" s="8">
        <v>35</v>
      </c>
      <c r="B37" s="28" t="s">
        <v>160</v>
      </c>
      <c r="C37" s="28" t="s">
        <v>161</v>
      </c>
      <c r="D37" s="28" t="s">
        <v>162</v>
      </c>
      <c r="E37" s="29" t="s">
        <v>65</v>
      </c>
      <c r="F37" s="29" t="s">
        <v>137</v>
      </c>
      <c r="G37" s="29" t="s">
        <v>101</v>
      </c>
      <c r="H37" s="29">
        <v>80</v>
      </c>
      <c r="I37" s="29" t="s">
        <v>241</v>
      </c>
      <c r="J37" s="29">
        <v>62005552</v>
      </c>
      <c r="K37" s="25">
        <f>Лист1!J58</f>
        <v>224.63081199999996</v>
      </c>
      <c r="L37" s="30"/>
    </row>
    <row r="38" spans="1:12" ht="12.75">
      <c r="A38" s="8">
        <v>36</v>
      </c>
      <c r="B38" s="28" t="s">
        <v>163</v>
      </c>
      <c r="C38" s="28" t="s">
        <v>164</v>
      </c>
      <c r="D38" s="30" t="s">
        <v>165</v>
      </c>
      <c r="E38" s="29" t="s">
        <v>65</v>
      </c>
      <c r="F38" s="29"/>
      <c r="G38" s="29" t="s">
        <v>61</v>
      </c>
      <c r="H38" s="29">
        <v>120</v>
      </c>
      <c r="I38" s="29" t="s">
        <v>175</v>
      </c>
      <c r="J38" s="29">
        <v>33680741</v>
      </c>
      <c r="K38" s="25">
        <f>Лист1!J59</f>
        <v>155.34016</v>
      </c>
      <c r="L38" s="30"/>
    </row>
    <row r="39" spans="1:12" ht="38.25">
      <c r="A39" s="8">
        <v>39</v>
      </c>
      <c r="B39" s="30" t="s">
        <v>166</v>
      </c>
      <c r="C39" s="28" t="s">
        <v>167</v>
      </c>
      <c r="D39" s="28" t="s">
        <v>168</v>
      </c>
      <c r="E39" s="29" t="s">
        <v>169</v>
      </c>
      <c r="F39" s="29" t="s">
        <v>81</v>
      </c>
      <c r="G39" s="29" t="s">
        <v>101</v>
      </c>
      <c r="H39" s="29">
        <v>4800</v>
      </c>
      <c r="I39" s="29" t="s">
        <v>195</v>
      </c>
      <c r="J39" s="32">
        <v>4589</v>
      </c>
      <c r="K39" s="25">
        <f>Лист1!J60</f>
        <v>9.342</v>
      </c>
      <c r="L39" s="30"/>
    </row>
    <row r="40" spans="1:12" ht="25.5">
      <c r="A40" s="8">
        <v>40</v>
      </c>
      <c r="B40" s="37" t="s">
        <v>170</v>
      </c>
      <c r="C40" s="38" t="s">
        <v>171</v>
      </c>
      <c r="D40" s="38" t="s">
        <v>172</v>
      </c>
      <c r="E40" s="39" t="s">
        <v>65</v>
      </c>
      <c r="F40" s="39"/>
      <c r="G40" s="40" t="s">
        <v>184</v>
      </c>
      <c r="H40" s="39">
        <v>2</v>
      </c>
      <c r="I40" s="39" t="s">
        <v>185</v>
      </c>
      <c r="J40" s="41">
        <v>26612716</v>
      </c>
      <c r="K40" s="42">
        <f>Лист1!J61</f>
        <v>29.064</v>
      </c>
      <c r="L40" s="43"/>
    </row>
    <row r="41" spans="1:12" ht="12.75">
      <c r="A41" s="8">
        <v>41</v>
      </c>
      <c r="B41" s="33" t="s">
        <v>189</v>
      </c>
      <c r="C41" s="28" t="s">
        <v>191</v>
      </c>
      <c r="D41" s="45" t="s">
        <v>186</v>
      </c>
      <c r="E41" s="29" t="s">
        <v>65</v>
      </c>
      <c r="F41" s="29"/>
      <c r="G41" s="34" t="s">
        <v>112</v>
      </c>
      <c r="H41" s="29">
        <v>100</v>
      </c>
      <c r="I41" s="29" t="s">
        <v>194</v>
      </c>
      <c r="J41" s="32">
        <v>9217087000873</v>
      </c>
      <c r="K41" s="44">
        <f>Лист1!J62</f>
        <v>17.157447999999995</v>
      </c>
      <c r="L41" s="30"/>
    </row>
    <row r="42" spans="1:12" ht="25.5">
      <c r="A42" s="8">
        <v>42</v>
      </c>
      <c r="B42" s="33" t="s">
        <v>190</v>
      </c>
      <c r="C42" s="28" t="s">
        <v>155</v>
      </c>
      <c r="D42" s="27" t="s">
        <v>236</v>
      </c>
      <c r="E42" s="29" t="s">
        <v>65</v>
      </c>
      <c r="F42" s="29" t="s">
        <v>81</v>
      </c>
      <c r="G42" s="34" t="s">
        <v>192</v>
      </c>
      <c r="H42" s="29">
        <v>240</v>
      </c>
      <c r="I42" s="29" t="s">
        <v>193</v>
      </c>
      <c r="J42" s="32">
        <v>36049723</v>
      </c>
      <c r="K42" s="44">
        <f>Лист1!J63</f>
        <v>63.110400000000006</v>
      </c>
      <c r="L42" s="30"/>
    </row>
    <row r="43" spans="1:12" ht="25.5">
      <c r="A43" s="8">
        <v>43</v>
      </c>
      <c r="B43" s="33" t="s">
        <v>196</v>
      </c>
      <c r="C43" s="28" t="s">
        <v>207</v>
      </c>
      <c r="D43" s="27" t="s">
        <v>209</v>
      </c>
      <c r="E43" s="29" t="s">
        <v>65</v>
      </c>
      <c r="F43" s="29"/>
      <c r="G43" s="34" t="s">
        <v>101</v>
      </c>
      <c r="H43" s="29">
        <v>80</v>
      </c>
      <c r="I43" s="29" t="s">
        <v>224</v>
      </c>
      <c r="J43" s="32">
        <v>7039730</v>
      </c>
      <c r="K43" s="44">
        <f>Лист1!J64</f>
        <v>151.80749999999998</v>
      </c>
      <c r="L43" s="30"/>
    </row>
    <row r="44" spans="1:12" ht="25.5">
      <c r="A44" s="8">
        <v>44</v>
      </c>
      <c r="B44" s="33" t="s">
        <v>197</v>
      </c>
      <c r="C44" s="28" t="s">
        <v>208</v>
      </c>
      <c r="D44" s="27" t="s">
        <v>210</v>
      </c>
      <c r="E44" s="29" t="s">
        <v>65</v>
      </c>
      <c r="F44" s="29"/>
      <c r="G44" s="34" t="s">
        <v>101</v>
      </c>
      <c r="H44" s="29">
        <v>80</v>
      </c>
      <c r="I44" s="29" t="s">
        <v>224</v>
      </c>
      <c r="J44" s="32">
        <v>11085944</v>
      </c>
      <c r="K44" s="44">
        <f>Лист1!J65</f>
        <v>151.80749999999998</v>
      </c>
      <c r="L44" s="30"/>
    </row>
    <row r="45" spans="1:12" ht="12.75">
      <c r="A45" s="8">
        <v>45</v>
      </c>
      <c r="B45" s="33" t="s">
        <v>198</v>
      </c>
      <c r="C45" s="28" t="s">
        <v>214</v>
      </c>
      <c r="D45" s="27" t="s">
        <v>215</v>
      </c>
      <c r="E45" s="29" t="s">
        <v>65</v>
      </c>
      <c r="F45" s="29"/>
      <c r="G45" s="34" t="s">
        <v>105</v>
      </c>
      <c r="H45" s="29">
        <v>20</v>
      </c>
      <c r="I45" s="29" t="s">
        <v>230</v>
      </c>
      <c r="J45" s="32">
        <v>36366932</v>
      </c>
      <c r="K45" s="44">
        <f>Лист1!J66</f>
        <v>9.999400000000001</v>
      </c>
      <c r="L45" s="30"/>
    </row>
    <row r="46" spans="1:12" ht="25.5">
      <c r="A46" s="8">
        <v>46</v>
      </c>
      <c r="B46" s="33" t="s">
        <v>199</v>
      </c>
      <c r="C46" s="28" t="s">
        <v>211</v>
      </c>
      <c r="D46" s="27" t="s">
        <v>235</v>
      </c>
      <c r="E46" s="29" t="s">
        <v>65</v>
      </c>
      <c r="F46" s="29"/>
      <c r="G46" s="34" t="s">
        <v>61</v>
      </c>
      <c r="H46" s="29">
        <v>120</v>
      </c>
      <c r="I46" s="29" t="s">
        <v>227</v>
      </c>
      <c r="J46" s="32">
        <v>25631462</v>
      </c>
      <c r="K46" s="44">
        <f>Лист1!J67</f>
        <v>141.28217999999998</v>
      </c>
      <c r="L46" s="30"/>
    </row>
    <row r="47" spans="1:12" ht="25.5">
      <c r="A47" s="8">
        <v>48</v>
      </c>
      <c r="B47" s="33" t="s">
        <v>200</v>
      </c>
      <c r="C47" s="28" t="s">
        <v>212</v>
      </c>
      <c r="D47" s="27" t="s">
        <v>213</v>
      </c>
      <c r="E47" s="29" t="s">
        <v>65</v>
      </c>
      <c r="F47" s="29"/>
      <c r="G47" s="34" t="s">
        <v>90</v>
      </c>
      <c r="H47" s="29">
        <v>30</v>
      </c>
      <c r="I47" s="29" t="s">
        <v>229</v>
      </c>
      <c r="J47" s="32">
        <v>230304</v>
      </c>
      <c r="K47" s="44">
        <f>Лист1!J68</f>
        <v>147.96170999999998</v>
      </c>
      <c r="L47" s="30"/>
    </row>
    <row r="48" spans="1:12" ht="25.5">
      <c r="A48" s="8">
        <v>49</v>
      </c>
      <c r="B48" s="33" t="s">
        <v>201</v>
      </c>
      <c r="C48" s="28" t="s">
        <v>222</v>
      </c>
      <c r="D48" s="27" t="s">
        <v>223</v>
      </c>
      <c r="E48" s="29" t="s">
        <v>65</v>
      </c>
      <c r="F48" s="29"/>
      <c r="G48" s="34" t="s">
        <v>101</v>
      </c>
      <c r="H48" s="29">
        <v>80</v>
      </c>
      <c r="I48" s="29" t="s">
        <v>234</v>
      </c>
      <c r="J48" s="32">
        <v>103089938</v>
      </c>
      <c r="K48" s="44">
        <f>Лист1!J69</f>
        <v>183.19800400000003</v>
      </c>
      <c r="L48" s="30"/>
    </row>
    <row r="49" spans="1:12" ht="38.25">
      <c r="A49" s="8">
        <v>50</v>
      </c>
      <c r="B49" s="33" t="s">
        <v>202</v>
      </c>
      <c r="C49" s="28" t="s">
        <v>216</v>
      </c>
      <c r="D49" s="27" t="s">
        <v>217</v>
      </c>
      <c r="E49" s="29" t="s">
        <v>65</v>
      </c>
      <c r="F49" s="29"/>
      <c r="G49" s="34" t="s">
        <v>69</v>
      </c>
      <c r="H49" s="29">
        <v>40</v>
      </c>
      <c r="I49" s="29" t="s">
        <v>229</v>
      </c>
      <c r="J49" s="32" t="s">
        <v>225</v>
      </c>
      <c r="K49" s="44">
        <f>Лист1!J70</f>
        <v>108.27378</v>
      </c>
      <c r="L49" s="30"/>
    </row>
    <row r="50" spans="1:12" ht="25.5">
      <c r="A50" s="8">
        <v>51</v>
      </c>
      <c r="B50" s="33" t="s">
        <v>203</v>
      </c>
      <c r="C50" s="28" t="s">
        <v>218</v>
      </c>
      <c r="D50" s="27" t="s">
        <v>219</v>
      </c>
      <c r="E50" s="29" t="s">
        <v>65</v>
      </c>
      <c r="F50" s="29"/>
      <c r="G50" s="34" t="s">
        <v>146</v>
      </c>
      <c r="H50" s="29">
        <v>300</v>
      </c>
      <c r="I50" s="29" t="s">
        <v>228</v>
      </c>
      <c r="J50" s="32">
        <v>9217078004030</v>
      </c>
      <c r="K50" s="44">
        <f>Лист1!J71</f>
        <v>243.09440999999998</v>
      </c>
      <c r="L50" s="30"/>
    </row>
    <row r="51" spans="1:12" ht="25.5">
      <c r="A51" s="15">
        <v>53</v>
      </c>
      <c r="B51" s="37" t="s">
        <v>206</v>
      </c>
      <c r="C51" s="38" t="s">
        <v>220</v>
      </c>
      <c r="D51" s="56" t="s">
        <v>221</v>
      </c>
      <c r="E51" s="39" t="s">
        <v>65</v>
      </c>
      <c r="F51" s="39"/>
      <c r="G51" s="40" t="s">
        <v>74</v>
      </c>
      <c r="H51" s="39">
        <v>60</v>
      </c>
      <c r="I51" s="39" t="s">
        <v>226</v>
      </c>
      <c r="J51" s="41">
        <v>24436746</v>
      </c>
      <c r="K51" s="57">
        <f>Лист1!J72</f>
        <v>74.61144</v>
      </c>
      <c r="L51" s="43"/>
    </row>
    <row r="52" spans="1:12" ht="12.75">
      <c r="A52" s="29">
        <v>54</v>
      </c>
      <c r="B52" s="33" t="s">
        <v>280</v>
      </c>
      <c r="C52" s="28" t="s">
        <v>302</v>
      </c>
      <c r="D52" s="27" t="s">
        <v>303</v>
      </c>
      <c r="E52" s="29" t="s">
        <v>65</v>
      </c>
      <c r="F52" s="29"/>
      <c r="G52" s="34" t="s">
        <v>99</v>
      </c>
      <c r="H52" s="29">
        <v>200</v>
      </c>
      <c r="I52" s="29" t="s">
        <v>343</v>
      </c>
      <c r="J52" s="32">
        <v>28384352</v>
      </c>
      <c r="K52" s="44">
        <f>Лист1!J73</f>
        <v>240.60840000000002</v>
      </c>
      <c r="L52" s="30"/>
    </row>
    <row r="53" spans="1:12" ht="25.5">
      <c r="A53" s="29">
        <v>55</v>
      </c>
      <c r="B53" s="33" t="s">
        <v>281</v>
      </c>
      <c r="C53" s="28" t="s">
        <v>304</v>
      </c>
      <c r="D53" s="27" t="s">
        <v>305</v>
      </c>
      <c r="E53" s="29" t="s">
        <v>65</v>
      </c>
      <c r="F53" s="29"/>
      <c r="G53" s="34" t="s">
        <v>61</v>
      </c>
      <c r="H53" s="29">
        <v>120</v>
      </c>
      <c r="I53" s="55" t="s">
        <v>335</v>
      </c>
      <c r="J53" s="32">
        <v>15587390</v>
      </c>
      <c r="K53" s="44">
        <f>Лист1!J74</f>
        <v>99.557348</v>
      </c>
      <c r="L53" s="30"/>
    </row>
    <row r="54" spans="1:12" ht="25.5">
      <c r="A54" s="29">
        <v>56</v>
      </c>
      <c r="B54" s="33" t="s">
        <v>282</v>
      </c>
      <c r="C54" s="28" t="s">
        <v>307</v>
      </c>
      <c r="D54" s="28" t="s">
        <v>306</v>
      </c>
      <c r="E54" s="29" t="s">
        <v>65</v>
      </c>
      <c r="F54" s="29"/>
      <c r="G54" s="34" t="s">
        <v>78</v>
      </c>
      <c r="H54" s="29">
        <v>1</v>
      </c>
      <c r="I54" s="29" t="s">
        <v>336</v>
      </c>
      <c r="J54" s="32">
        <v>119871</v>
      </c>
      <c r="K54" s="44">
        <f>Лист1!J75</f>
        <v>33.8388</v>
      </c>
      <c r="L54" s="30"/>
    </row>
    <row r="55" spans="1:12" ht="25.5">
      <c r="A55" s="29">
        <v>57</v>
      </c>
      <c r="B55" s="33" t="s">
        <v>308</v>
      </c>
      <c r="C55" s="28" t="s">
        <v>309</v>
      </c>
      <c r="D55" s="27" t="s">
        <v>310</v>
      </c>
      <c r="E55" s="29" t="s">
        <v>65</v>
      </c>
      <c r="F55" s="29"/>
      <c r="G55" s="34" t="s">
        <v>105</v>
      </c>
      <c r="H55" s="29">
        <v>20</v>
      </c>
      <c r="I55" s="29" t="s">
        <v>337</v>
      </c>
      <c r="J55" s="32">
        <v>156199</v>
      </c>
      <c r="K55" s="44">
        <f>Лист1!J76</f>
        <v>19.431359999999998</v>
      </c>
      <c r="L55" s="30"/>
    </row>
    <row r="56" spans="1:12" ht="25.5">
      <c r="A56" s="29">
        <v>58</v>
      </c>
      <c r="B56" s="30" t="s">
        <v>285</v>
      </c>
      <c r="C56" s="28" t="s">
        <v>312</v>
      </c>
      <c r="D56" s="58" t="s">
        <v>311</v>
      </c>
      <c r="E56" s="29" t="s">
        <v>65</v>
      </c>
      <c r="F56" s="29"/>
      <c r="G56" s="34" t="s">
        <v>69</v>
      </c>
      <c r="H56" s="29">
        <v>40</v>
      </c>
      <c r="I56" s="29" t="s">
        <v>229</v>
      </c>
      <c r="J56" s="32">
        <v>1812820</v>
      </c>
      <c r="K56" s="44">
        <f>Лист1!J77</f>
        <v>78.10950000000001</v>
      </c>
      <c r="L56" s="30"/>
    </row>
    <row r="57" spans="1:12" ht="25.5">
      <c r="A57" s="29">
        <v>59</v>
      </c>
      <c r="B57" s="33" t="s">
        <v>287</v>
      </c>
      <c r="C57" s="28" t="s">
        <v>313</v>
      </c>
      <c r="D57" s="27" t="s">
        <v>314</v>
      </c>
      <c r="E57" s="29" t="s">
        <v>65</v>
      </c>
      <c r="F57" s="29">
        <v>6000</v>
      </c>
      <c r="G57" s="34" t="s">
        <v>105</v>
      </c>
      <c r="H57" s="29">
        <v>1200</v>
      </c>
      <c r="I57" s="29" t="s">
        <v>338</v>
      </c>
      <c r="J57" s="32">
        <v>230317</v>
      </c>
      <c r="K57" s="44">
        <f>Лист1!J78</f>
        <v>117.700723</v>
      </c>
      <c r="L57" s="30"/>
    </row>
    <row r="58" spans="1:12" ht="25.5">
      <c r="A58" s="29">
        <v>60</v>
      </c>
      <c r="B58" s="33" t="s">
        <v>315</v>
      </c>
      <c r="C58" s="28" t="s">
        <v>135</v>
      </c>
      <c r="D58" s="27" t="s">
        <v>316</v>
      </c>
      <c r="E58" s="29" t="s">
        <v>65</v>
      </c>
      <c r="F58" s="29"/>
      <c r="G58" s="34" t="s">
        <v>101</v>
      </c>
      <c r="H58" s="29">
        <v>80</v>
      </c>
      <c r="I58" s="29" t="s">
        <v>194</v>
      </c>
      <c r="J58" s="32">
        <v>9217133158325</v>
      </c>
      <c r="K58" s="44">
        <f>Лист1!J79</f>
        <v>4.567200000000001</v>
      </c>
      <c r="L58" s="30"/>
    </row>
    <row r="59" spans="1:12" ht="25.5">
      <c r="A59" s="29">
        <v>61</v>
      </c>
      <c r="B59" s="33" t="s">
        <v>291</v>
      </c>
      <c r="C59" s="28" t="s">
        <v>317</v>
      </c>
      <c r="D59" s="27" t="s">
        <v>318</v>
      </c>
      <c r="E59" s="29" t="s">
        <v>65</v>
      </c>
      <c r="F59" s="29"/>
      <c r="G59" s="34" t="s">
        <v>109</v>
      </c>
      <c r="H59" s="29">
        <v>50</v>
      </c>
      <c r="I59" s="29" t="s">
        <v>339</v>
      </c>
      <c r="J59" s="32">
        <v>156876</v>
      </c>
      <c r="K59" s="44">
        <f>Лист1!J80</f>
        <v>17.609669999999998</v>
      </c>
      <c r="L59" s="30"/>
    </row>
    <row r="60" spans="1:12" ht="25.5">
      <c r="A60" s="29">
        <v>62</v>
      </c>
      <c r="B60" s="33" t="s">
        <v>319</v>
      </c>
      <c r="C60" s="28" t="s">
        <v>320</v>
      </c>
      <c r="D60" s="27" t="s">
        <v>321</v>
      </c>
      <c r="E60" s="29" t="s">
        <v>65</v>
      </c>
      <c r="F60" s="29"/>
      <c r="G60" s="34" t="s">
        <v>69</v>
      </c>
      <c r="H60" s="29">
        <v>40</v>
      </c>
      <c r="I60" s="29" t="s">
        <v>229</v>
      </c>
      <c r="J60" s="32">
        <v>35360862</v>
      </c>
      <c r="K60" s="44">
        <f>Лист1!J81</f>
        <v>18.53868</v>
      </c>
      <c r="L60" s="30"/>
    </row>
    <row r="61" spans="1:12" ht="12.75">
      <c r="A61" s="93">
        <v>63</v>
      </c>
      <c r="B61" s="80" t="s">
        <v>296</v>
      </c>
      <c r="C61" s="78" t="s">
        <v>322</v>
      </c>
      <c r="D61" s="27" t="s">
        <v>327</v>
      </c>
      <c r="E61" s="29" t="s">
        <v>65</v>
      </c>
      <c r="F61" s="29"/>
      <c r="G61" s="34" t="s">
        <v>78</v>
      </c>
      <c r="H61" s="29">
        <v>1</v>
      </c>
      <c r="I61" s="29" t="s">
        <v>148</v>
      </c>
      <c r="J61" s="32">
        <v>113230243</v>
      </c>
      <c r="K61" s="44">
        <f>Лист1!J82</f>
        <v>205.9392</v>
      </c>
      <c r="L61" s="30"/>
    </row>
    <row r="62" spans="1:12" ht="12.75">
      <c r="A62" s="95"/>
      <c r="B62" s="101"/>
      <c r="C62" s="96"/>
      <c r="D62" s="27" t="s">
        <v>328</v>
      </c>
      <c r="E62" s="29" t="s">
        <v>65</v>
      </c>
      <c r="F62" s="29"/>
      <c r="G62" s="34" t="s">
        <v>78</v>
      </c>
      <c r="H62" s="29">
        <v>1</v>
      </c>
      <c r="I62" s="29" t="s">
        <v>148</v>
      </c>
      <c r="J62" s="32">
        <v>99590466</v>
      </c>
      <c r="K62" s="44">
        <f>Лист1!J83</f>
        <v>80.3412</v>
      </c>
      <c r="L62" s="30"/>
    </row>
    <row r="63" spans="1:12" ht="12.75">
      <c r="A63" s="94"/>
      <c r="B63" s="81"/>
      <c r="C63" s="79"/>
      <c r="D63" s="27" t="s">
        <v>329</v>
      </c>
      <c r="E63" s="29" t="s">
        <v>65</v>
      </c>
      <c r="F63" s="29"/>
      <c r="G63" s="34" t="s">
        <v>78</v>
      </c>
      <c r="H63" s="29">
        <v>1</v>
      </c>
      <c r="I63" s="29" t="s">
        <v>148</v>
      </c>
      <c r="J63" s="32">
        <v>110220811</v>
      </c>
      <c r="K63" s="44">
        <f>Лист1!J84</f>
        <v>53.7684</v>
      </c>
      <c r="L63" s="30"/>
    </row>
    <row r="64" spans="1:12" ht="25.5">
      <c r="A64" s="29">
        <v>64</v>
      </c>
      <c r="B64" s="33" t="s">
        <v>323</v>
      </c>
      <c r="C64" s="28" t="s">
        <v>324</v>
      </c>
      <c r="D64" s="27" t="s">
        <v>325</v>
      </c>
      <c r="E64" s="29" t="s">
        <v>65</v>
      </c>
      <c r="F64" s="29"/>
      <c r="G64" s="34" t="s">
        <v>78</v>
      </c>
      <c r="H64" s="29">
        <v>1</v>
      </c>
      <c r="I64" s="29" t="s">
        <v>340</v>
      </c>
      <c r="J64" s="32" t="s">
        <v>341</v>
      </c>
      <c r="K64" s="44">
        <f>Лист1!J86</f>
        <v>364.49889</v>
      </c>
      <c r="L64" s="30"/>
    </row>
    <row r="65" spans="1:12" ht="25.5">
      <c r="A65" s="74">
        <v>65</v>
      </c>
      <c r="B65" s="80" t="s">
        <v>326</v>
      </c>
      <c r="C65" s="28" t="s">
        <v>330</v>
      </c>
      <c r="D65" s="27" t="s">
        <v>332</v>
      </c>
      <c r="E65" s="29" t="s">
        <v>65</v>
      </c>
      <c r="F65" s="29"/>
      <c r="G65" s="34" t="s">
        <v>69</v>
      </c>
      <c r="H65" s="29">
        <v>40</v>
      </c>
      <c r="I65" s="29" t="s">
        <v>342</v>
      </c>
      <c r="J65" s="32">
        <v>26614179</v>
      </c>
      <c r="K65" s="44">
        <f>Лист1!J87</f>
        <v>30.184866999999997</v>
      </c>
      <c r="L65" s="30"/>
    </row>
    <row r="66" spans="1:12" ht="25.5">
      <c r="A66" s="75"/>
      <c r="B66" s="81"/>
      <c r="C66" s="28" t="s">
        <v>331</v>
      </c>
      <c r="D66" s="27" t="s">
        <v>333</v>
      </c>
      <c r="E66" s="29" t="s">
        <v>65</v>
      </c>
      <c r="F66" s="29"/>
      <c r="G66" s="34" t="s">
        <v>61</v>
      </c>
      <c r="H66" s="29">
        <v>120</v>
      </c>
      <c r="I66" s="29" t="s">
        <v>342</v>
      </c>
      <c r="J66" s="32">
        <v>20147431</v>
      </c>
      <c r="K66" s="44">
        <f>Лист1!J88</f>
        <v>63.40847899999999</v>
      </c>
      <c r="L66" s="30"/>
    </row>
    <row r="67" spans="1:12" ht="12.75">
      <c r="A67" s="29"/>
      <c r="B67" s="67" t="str">
        <f>Лист1!B89</f>
        <v>РЭТ (Слепаков В.С)</v>
      </c>
      <c r="C67" s="28"/>
      <c r="D67" s="28" t="str">
        <f>Лист1!A89</f>
        <v>ПС АС-1 ВЛ 10кВ №105 КТП 1805 (400кВА)</v>
      </c>
      <c r="E67" s="29" t="s">
        <v>65</v>
      </c>
      <c r="F67" s="29"/>
      <c r="G67" s="34" t="s">
        <v>101</v>
      </c>
      <c r="H67" s="29">
        <v>80</v>
      </c>
      <c r="I67" s="29" t="s">
        <v>375</v>
      </c>
      <c r="J67" s="32">
        <v>100215714</v>
      </c>
      <c r="K67" s="44">
        <f>Лист1!J89</f>
        <v>8.8749</v>
      </c>
      <c r="L67" s="30"/>
    </row>
    <row r="68" spans="1:12" ht="25.5" customHeight="1">
      <c r="A68" s="74"/>
      <c r="B68" s="80" t="str">
        <f>Лист1!B90</f>
        <v>ООО "Элид"</v>
      </c>
      <c r="C68" s="78" t="s">
        <v>363</v>
      </c>
      <c r="D68" s="72" t="str">
        <f>Лист1!A90</f>
        <v>ф.921, ф.981 Р-9 6кВКТП 1456 (2х400кВА)</v>
      </c>
      <c r="E68" s="29" t="s">
        <v>65</v>
      </c>
      <c r="F68" s="29"/>
      <c r="G68" s="34" t="s">
        <v>61</v>
      </c>
      <c r="H68" s="29">
        <v>120</v>
      </c>
      <c r="I68" s="29" t="s">
        <v>234</v>
      </c>
      <c r="J68" s="32">
        <v>9112130206399</v>
      </c>
      <c r="K68" s="44">
        <f>Лист1!J90</f>
        <v>154.42326</v>
      </c>
      <c r="L68" s="30"/>
    </row>
    <row r="69" spans="1:12" ht="12.75">
      <c r="A69" s="75"/>
      <c r="B69" s="81"/>
      <c r="C69" s="79"/>
      <c r="D69" s="73"/>
      <c r="E69" s="29" t="s">
        <v>65</v>
      </c>
      <c r="F69" s="29"/>
      <c r="G69" s="34" t="s">
        <v>61</v>
      </c>
      <c r="H69" s="29">
        <v>120</v>
      </c>
      <c r="I69" s="29" t="s">
        <v>376</v>
      </c>
      <c r="J69" s="32">
        <v>9112130206519</v>
      </c>
      <c r="K69" s="44">
        <f>Лист1!J91</f>
        <v>55.81325999999999</v>
      </c>
      <c r="L69" s="30"/>
    </row>
    <row r="70" spans="1:12" ht="23.25" customHeight="1">
      <c r="A70" s="93"/>
      <c r="B70" s="80" t="str">
        <f>Лист1!B92</f>
        <v>АО "ДОНТГМ"      6 кВ</v>
      </c>
      <c r="C70" s="78" t="s">
        <v>368</v>
      </c>
      <c r="D70" s="27" t="s">
        <v>377</v>
      </c>
      <c r="E70" s="29" t="s">
        <v>65</v>
      </c>
      <c r="F70" s="29" t="s">
        <v>101</v>
      </c>
      <c r="G70" s="34" t="s">
        <v>81</v>
      </c>
      <c r="H70" s="29">
        <v>4800</v>
      </c>
      <c r="I70" s="29" t="s">
        <v>379</v>
      </c>
      <c r="J70" s="32">
        <v>46037330</v>
      </c>
      <c r="K70" s="44">
        <f>Лист1!J92</f>
        <v>336.312</v>
      </c>
      <c r="L70" s="30"/>
    </row>
    <row r="71" spans="1:12" ht="23.25" customHeight="1">
      <c r="A71" s="94"/>
      <c r="B71" s="81"/>
      <c r="C71" s="79"/>
      <c r="D71" s="27" t="s">
        <v>378</v>
      </c>
      <c r="E71" s="29" t="s">
        <v>65</v>
      </c>
      <c r="F71" s="29" t="s">
        <v>101</v>
      </c>
      <c r="G71" s="34" t="s">
        <v>81</v>
      </c>
      <c r="H71" s="29">
        <v>4800</v>
      </c>
      <c r="I71" s="29" t="s">
        <v>379</v>
      </c>
      <c r="J71" s="32">
        <v>73851706</v>
      </c>
      <c r="K71" s="44">
        <f>Лист1!J93</f>
        <v>495.126</v>
      </c>
      <c r="L71" s="30"/>
    </row>
    <row r="72" spans="1:12" ht="40.5" customHeight="1">
      <c r="A72" s="29"/>
      <c r="B72" s="67" t="str">
        <f>Лист1!B94</f>
        <v>ООО "ЭТНА"</v>
      </c>
      <c r="C72" s="28" t="s">
        <v>369</v>
      </c>
      <c r="D72" s="27" t="str">
        <f>Лист1!A94</f>
        <v>ВЛ 6кВ Прогресс КТП 645 (1000кВА)</v>
      </c>
      <c r="E72" s="29" t="s">
        <v>65</v>
      </c>
      <c r="F72" s="29"/>
      <c r="G72" s="34" t="s">
        <v>78</v>
      </c>
      <c r="H72" s="29">
        <v>1</v>
      </c>
      <c r="I72" s="29" t="s">
        <v>175</v>
      </c>
      <c r="J72" s="32">
        <v>9149</v>
      </c>
      <c r="K72" s="44">
        <f>Лист1!J94</f>
        <v>357.069405</v>
      </c>
      <c r="L72" s="30"/>
    </row>
    <row r="73" spans="1:12" ht="39.75" customHeight="1">
      <c r="A73" s="29"/>
      <c r="B73" s="67" t="str">
        <f>Лист1!B95</f>
        <v>ИП Спасибов С.В.</v>
      </c>
      <c r="C73" s="28" t="s">
        <v>370</v>
      </c>
      <c r="D73" s="27" t="str">
        <f>Лист1!A95</f>
        <v>ПС АС-11 ВЛ 10кВ № 1101 КТП 1953 (100кВА)</v>
      </c>
      <c r="E73" s="29" t="s">
        <v>65</v>
      </c>
      <c r="F73" s="29"/>
      <c r="G73" s="34" t="s">
        <v>90</v>
      </c>
      <c r="H73" s="29">
        <v>30</v>
      </c>
      <c r="I73" s="29" t="s">
        <v>234</v>
      </c>
      <c r="J73" s="32">
        <v>9217158316698</v>
      </c>
      <c r="K73" s="44">
        <f>Лист1!J95</f>
        <v>18.684</v>
      </c>
      <c r="L73" s="30"/>
    </row>
    <row r="74" spans="1:12" ht="21.75" customHeight="1">
      <c r="A74" s="29"/>
      <c r="B74" s="67" t="str">
        <f>Лист1!B96</f>
        <v>Г-16 Гуково</v>
      </c>
      <c r="C74" s="28" t="s">
        <v>371</v>
      </c>
      <c r="D74" s="27" t="str">
        <f>Лист1!A96</f>
        <v>ВЛ 35 кВ № 401, 211 </v>
      </c>
      <c r="E74" s="29" t="s">
        <v>169</v>
      </c>
      <c r="F74" s="29"/>
      <c r="G74" s="34"/>
      <c r="H74" s="29"/>
      <c r="I74" s="29"/>
      <c r="J74" s="32"/>
      <c r="K74" s="44">
        <f>Лист1!J96</f>
        <v>865.692</v>
      </c>
      <c r="L74" s="30"/>
    </row>
    <row r="75" spans="1:12" ht="21.75" customHeight="1">
      <c r="A75" s="74"/>
      <c r="B75" s="80" t="str">
        <f>Лист1!B97</f>
        <v>РЭТ КТП 312</v>
      </c>
      <c r="C75" s="82" t="s">
        <v>365</v>
      </c>
      <c r="D75" s="72" t="str">
        <f>Лист1!A97</f>
        <v>БТ-1 Л-112, 146 6/0,4 кВА КТП 312 (1250 кВА)</v>
      </c>
      <c r="E75" s="29" t="s">
        <v>65</v>
      </c>
      <c r="F75" s="29"/>
      <c r="G75" s="34" t="s">
        <v>366</v>
      </c>
      <c r="H75" s="29">
        <v>400</v>
      </c>
      <c r="I75" s="29" t="s">
        <v>367</v>
      </c>
      <c r="J75" s="32">
        <v>1104724</v>
      </c>
      <c r="K75" s="44">
        <f>Лист1!J97</f>
        <v>197.75456999999997</v>
      </c>
      <c r="L75" s="30"/>
    </row>
    <row r="76" spans="1:12" ht="21" customHeight="1">
      <c r="A76" s="75"/>
      <c r="B76" s="81"/>
      <c r="C76" s="83"/>
      <c r="D76" s="73"/>
      <c r="E76" s="29" t="s">
        <v>65</v>
      </c>
      <c r="F76" s="29"/>
      <c r="G76" s="34" t="s">
        <v>366</v>
      </c>
      <c r="H76" s="29">
        <v>400</v>
      </c>
      <c r="I76" s="29" t="s">
        <v>367</v>
      </c>
      <c r="J76" s="32">
        <v>1104722</v>
      </c>
      <c r="K76" s="44">
        <f>Лист1!J98</f>
        <v>128.53034999999997</v>
      </c>
      <c r="L76" s="30"/>
    </row>
    <row r="77" spans="1:12" ht="24" customHeight="1">
      <c r="A77" s="74"/>
      <c r="B77" s="80" t="str">
        <f>Лист1!B99</f>
        <v>РЭТ КТП 258</v>
      </c>
      <c r="C77" s="82" t="s">
        <v>365</v>
      </c>
      <c r="D77" s="76" t="str">
        <f>Лист1!A99</f>
        <v>БТ-1 Л-141, 146, 112 6/0,4 кВА КТП 258 (630 кВА)</v>
      </c>
      <c r="E77" s="29" t="s">
        <v>65</v>
      </c>
      <c r="F77" s="29"/>
      <c r="G77" s="34" t="s">
        <v>99</v>
      </c>
      <c r="H77" s="29">
        <v>200</v>
      </c>
      <c r="I77" s="29" t="s">
        <v>175</v>
      </c>
      <c r="J77" s="32">
        <v>1872515</v>
      </c>
      <c r="K77" s="44">
        <f>Лист1!J99</f>
        <v>191.27745</v>
      </c>
      <c r="L77" s="30"/>
    </row>
    <row r="78" spans="1:12" ht="24" customHeight="1">
      <c r="A78" s="75"/>
      <c r="B78" s="81"/>
      <c r="C78" s="83"/>
      <c r="D78" s="77"/>
      <c r="E78" s="29" t="s">
        <v>65</v>
      </c>
      <c r="F78" s="29"/>
      <c r="G78" s="34" t="s">
        <v>105</v>
      </c>
      <c r="H78" s="29">
        <v>200</v>
      </c>
      <c r="I78" s="29" t="s">
        <v>175</v>
      </c>
      <c r="J78" s="32">
        <v>2522387</v>
      </c>
      <c r="K78" s="44">
        <f>Лист1!J100</f>
        <v>65.98566000000001</v>
      </c>
      <c r="L78" s="30"/>
    </row>
    <row r="79" spans="1:12" ht="26.25" customHeight="1">
      <c r="A79" s="29"/>
      <c r="B79" s="67" t="str">
        <f>Лист1!B101</f>
        <v>РЭТ Костюкова Л.В.</v>
      </c>
      <c r="C79" s="28" t="s">
        <v>372</v>
      </c>
      <c r="D79" s="27" t="str">
        <f>Лист1!A101</f>
        <v>ПС АС-8 Л-804 6/0,4 кВ КТП 1786 (400кВА)</v>
      </c>
      <c r="E79" s="29" t="s">
        <v>65</v>
      </c>
      <c r="F79" s="29"/>
      <c r="G79" s="34" t="s">
        <v>61</v>
      </c>
      <c r="H79" s="29">
        <v>120</v>
      </c>
      <c r="I79" s="29" t="s">
        <v>228</v>
      </c>
      <c r="J79" s="32">
        <v>105235810</v>
      </c>
      <c r="K79" s="44">
        <f>Лист1!J101</f>
        <v>238.5324</v>
      </c>
      <c r="L79" s="30"/>
    </row>
    <row r="80" spans="1:12" ht="24.75" customHeight="1">
      <c r="A80" s="74"/>
      <c r="B80" s="88" t="str">
        <f>Лист1!B102</f>
        <v>ИП Клименко С.В.</v>
      </c>
      <c r="C80" s="78" t="s">
        <v>373</v>
      </c>
      <c r="D80" s="27" t="str">
        <f>Лист1!A102</f>
        <v>ф.333, 341 БТ-3 2БКТП 021 (630 кВА)</v>
      </c>
      <c r="E80" s="29" t="s">
        <v>65</v>
      </c>
      <c r="F80" s="29"/>
      <c r="G80" s="34"/>
      <c r="H80" s="29"/>
      <c r="I80" s="29"/>
      <c r="J80" s="32"/>
      <c r="K80" s="44">
        <f>Лист1!J102</f>
        <v>84.41016</v>
      </c>
      <c r="L80" s="30"/>
    </row>
    <row r="81" spans="1:12" ht="28.5" customHeight="1">
      <c r="A81" s="75"/>
      <c r="B81" s="88"/>
      <c r="C81" s="79"/>
      <c r="D81" s="27" t="str">
        <f>Лист1!A103</f>
        <v>ф.333, 341 БТ-3 2БКТП 022 (630 кВА)</v>
      </c>
      <c r="E81" s="29" t="s">
        <v>65</v>
      </c>
      <c r="F81" s="29"/>
      <c r="G81" s="34"/>
      <c r="H81" s="29"/>
      <c r="I81" s="29"/>
      <c r="J81" s="32"/>
      <c r="K81" s="44">
        <f>Лист1!J103</f>
        <v>6.31104</v>
      </c>
      <c r="L81" s="30"/>
    </row>
    <row r="82" spans="1:12" ht="28.5" customHeight="1">
      <c r="A82" s="74"/>
      <c r="B82" s="80" t="str">
        <f>Лист1!B104</f>
        <v>ООО "Юг-Строй"</v>
      </c>
      <c r="C82" s="78" t="s">
        <v>374</v>
      </c>
      <c r="D82" s="69" t="str">
        <f>Лист1!A104</f>
        <v>ф.333, 341 БТ-3 2БКТП 020 (2х630 кВА) яч, 13, 14</v>
      </c>
      <c r="E82" s="29" t="s">
        <v>65</v>
      </c>
      <c r="F82" s="29"/>
      <c r="G82" s="34" t="s">
        <v>81</v>
      </c>
      <c r="H82" s="29" t="s">
        <v>90</v>
      </c>
      <c r="I82" s="29" t="s">
        <v>175</v>
      </c>
      <c r="J82" s="32">
        <v>38596890</v>
      </c>
      <c r="K82" s="44">
        <f>Лист1!J104</f>
        <v>189.92286</v>
      </c>
      <c r="L82" s="30"/>
    </row>
    <row r="83" spans="1:12" ht="28.5" customHeight="1">
      <c r="A83" s="75"/>
      <c r="B83" s="81"/>
      <c r="C83" s="79"/>
      <c r="D83" s="70" t="s">
        <v>385</v>
      </c>
      <c r="E83" s="29" t="s">
        <v>65</v>
      </c>
      <c r="F83" s="29"/>
      <c r="G83" s="34" t="s">
        <v>81</v>
      </c>
      <c r="H83" s="29" t="s">
        <v>90</v>
      </c>
      <c r="I83" s="29" t="s">
        <v>175</v>
      </c>
      <c r="J83" s="32">
        <v>39808228</v>
      </c>
      <c r="K83" s="44">
        <f>Лист1!J105</f>
        <v>0</v>
      </c>
      <c r="L83" s="30"/>
    </row>
    <row r="84" spans="1:12" ht="12.75">
      <c r="A84" s="31"/>
      <c r="B84" s="62"/>
      <c r="C84" s="7"/>
      <c r="D84" s="63"/>
      <c r="E84" s="31"/>
      <c r="F84" s="31"/>
      <c r="G84" s="64"/>
      <c r="H84" s="31"/>
      <c r="I84" s="31"/>
      <c r="J84" s="65"/>
      <c r="K84" s="66"/>
      <c r="L84" s="6"/>
    </row>
    <row r="85" spans="1:12" ht="12.75">
      <c r="A85" s="31"/>
      <c r="B85" s="62"/>
      <c r="C85" s="7"/>
      <c r="D85" s="63"/>
      <c r="E85" s="31"/>
      <c r="F85" s="31"/>
      <c r="G85" s="64"/>
      <c r="H85" s="31"/>
      <c r="I85" s="31"/>
      <c r="J85" s="65"/>
      <c r="K85" s="66"/>
      <c r="L85" s="6"/>
    </row>
    <row r="86" spans="1:12" ht="12.75">
      <c r="A86" s="31"/>
      <c r="B86" s="62"/>
      <c r="C86" s="7"/>
      <c r="D86" s="63"/>
      <c r="E86" s="31"/>
      <c r="F86" s="31"/>
      <c r="G86" s="64"/>
      <c r="H86" s="31"/>
      <c r="I86" s="31"/>
      <c r="J86" s="65"/>
      <c r="K86" s="66"/>
      <c r="L86" s="6"/>
    </row>
    <row r="87" ht="12.75">
      <c r="L87" s="6"/>
    </row>
    <row r="88" spans="10:12" ht="12.75">
      <c r="J88" s="19" t="s">
        <v>117</v>
      </c>
      <c r="K88" s="20">
        <f>SUM(K8:K83)</f>
        <v>10897.611674999995</v>
      </c>
      <c r="L88" s="21" t="s">
        <v>145</v>
      </c>
    </row>
    <row r="89" ht="12.75">
      <c r="L89" s="6"/>
    </row>
    <row r="90" ht="12.75">
      <c r="L90" s="6"/>
    </row>
    <row r="91" ht="12.75">
      <c r="L91" s="6"/>
    </row>
    <row r="92" ht="12.75">
      <c r="L92" s="6"/>
    </row>
    <row r="93" ht="12.75">
      <c r="L93" s="6"/>
    </row>
    <row r="94" ht="12.75">
      <c r="L94" s="6"/>
    </row>
    <row r="95" ht="12.75">
      <c r="L95" s="6"/>
    </row>
    <row r="96" spans="1:12" ht="12.75">
      <c r="A96" s="3"/>
      <c r="E96" s="3"/>
      <c r="F96" s="3"/>
      <c r="G96" s="3"/>
      <c r="H96" s="3"/>
      <c r="I96" s="3"/>
      <c r="J96" s="3"/>
      <c r="K96" s="26"/>
      <c r="L96" s="6"/>
    </row>
    <row r="97" spans="1:12" ht="12.75">
      <c r="A97" s="3"/>
      <c r="E97" s="3"/>
      <c r="F97" s="3"/>
      <c r="G97" s="3"/>
      <c r="H97" s="3"/>
      <c r="I97" s="3"/>
      <c r="J97" s="3"/>
      <c r="K97" s="26"/>
      <c r="L97" s="6"/>
    </row>
    <row r="98" spans="1:12" ht="12.75">
      <c r="A98" s="3"/>
      <c r="E98" s="3"/>
      <c r="F98" s="3"/>
      <c r="G98" s="3"/>
      <c r="H98" s="3"/>
      <c r="I98" s="3"/>
      <c r="J98" s="3"/>
      <c r="K98" s="26"/>
      <c r="L98" s="6"/>
    </row>
    <row r="99" spans="1:12" ht="12.75">
      <c r="A99" s="3"/>
      <c r="E99" s="3"/>
      <c r="F99" s="3"/>
      <c r="G99" s="3"/>
      <c r="H99" s="3"/>
      <c r="I99" s="3"/>
      <c r="J99" s="3"/>
      <c r="K99" s="26"/>
      <c r="L99" s="6"/>
    </row>
    <row r="100" spans="1:12" ht="12.75">
      <c r="A100" s="3"/>
      <c r="E100" s="3"/>
      <c r="F100" s="3"/>
      <c r="G100" s="3"/>
      <c r="H100" s="3"/>
      <c r="I100" s="3"/>
      <c r="J100" s="3"/>
      <c r="K100" s="26"/>
      <c r="L100" s="6"/>
    </row>
    <row r="101" spans="1:12" ht="12.75">
      <c r="A101" s="3"/>
      <c r="E101" s="3"/>
      <c r="F101" s="3"/>
      <c r="G101" s="3"/>
      <c r="H101" s="3"/>
      <c r="I101" s="3"/>
      <c r="J101" s="3"/>
      <c r="K101" s="26"/>
      <c r="L101" s="6"/>
    </row>
    <row r="102" spans="1:12" ht="12.75">
      <c r="A102" s="3"/>
      <c r="E102" s="3"/>
      <c r="F102" s="3"/>
      <c r="G102" s="3"/>
      <c r="H102" s="3"/>
      <c r="I102" s="3"/>
      <c r="J102" s="3"/>
      <c r="K102" s="26"/>
      <c r="L102" s="6"/>
    </row>
    <row r="103" spans="1:12" ht="12.75">
      <c r="A103" s="3"/>
      <c r="E103" s="3"/>
      <c r="F103" s="3"/>
      <c r="G103" s="3"/>
      <c r="H103" s="3"/>
      <c r="I103" s="3"/>
      <c r="J103" s="3"/>
      <c r="K103" s="26"/>
      <c r="L103" s="6"/>
    </row>
    <row r="104" spans="1:12" ht="12.75">
      <c r="A104" s="3"/>
      <c r="E104" s="3"/>
      <c r="F104" s="3"/>
      <c r="G104" s="3"/>
      <c r="H104" s="3"/>
      <c r="I104" s="3"/>
      <c r="J104" s="3"/>
      <c r="K104" s="26"/>
      <c r="L104" s="6"/>
    </row>
    <row r="105" spans="1:12" ht="12.75">
      <c r="A105" s="3"/>
      <c r="E105" s="3"/>
      <c r="F105" s="3"/>
      <c r="G105" s="3"/>
      <c r="H105" s="3"/>
      <c r="I105" s="3"/>
      <c r="J105" s="3"/>
      <c r="K105" s="26"/>
      <c r="L105" s="6"/>
    </row>
    <row r="106" spans="1:12" ht="12.75">
      <c r="A106" s="3"/>
      <c r="E106" s="3"/>
      <c r="F106" s="3"/>
      <c r="G106" s="3"/>
      <c r="H106" s="3"/>
      <c r="I106" s="3"/>
      <c r="J106" s="3"/>
      <c r="K106" s="26"/>
      <c r="L106" s="6"/>
    </row>
    <row r="107" spans="1:12" ht="12.75">
      <c r="A107" s="3"/>
      <c r="E107" s="3"/>
      <c r="F107" s="3"/>
      <c r="G107" s="3"/>
      <c r="H107" s="3"/>
      <c r="I107" s="3"/>
      <c r="J107" s="3"/>
      <c r="K107" s="26"/>
      <c r="L107" s="6"/>
    </row>
    <row r="108" spans="1:12" ht="12.75">
      <c r="A108" s="3"/>
      <c r="E108" s="3"/>
      <c r="F108" s="3"/>
      <c r="G108" s="3"/>
      <c r="H108" s="3"/>
      <c r="I108" s="3"/>
      <c r="J108" s="3"/>
      <c r="K108" s="26"/>
      <c r="L108" s="6"/>
    </row>
    <row r="109" spans="1:12" ht="12.75">
      <c r="A109" s="3"/>
      <c r="E109" s="3"/>
      <c r="F109" s="3"/>
      <c r="G109" s="3"/>
      <c r="H109" s="3"/>
      <c r="I109" s="3"/>
      <c r="J109" s="3"/>
      <c r="K109" s="26"/>
      <c r="L109" s="6"/>
    </row>
    <row r="110" spans="1:12" ht="12.75">
      <c r="A110" s="3"/>
      <c r="E110" s="3"/>
      <c r="F110" s="3"/>
      <c r="G110" s="3"/>
      <c r="H110" s="3"/>
      <c r="I110" s="3"/>
      <c r="J110" s="3"/>
      <c r="K110" s="26"/>
      <c r="L110" s="6"/>
    </row>
    <row r="111" spans="1:12" ht="12.75">
      <c r="A111" s="3"/>
      <c r="E111" s="3"/>
      <c r="F111" s="3"/>
      <c r="G111" s="3"/>
      <c r="H111" s="3"/>
      <c r="I111" s="3"/>
      <c r="J111" s="3"/>
      <c r="K111" s="26"/>
      <c r="L111" s="6"/>
    </row>
    <row r="112" spans="1:12" ht="12.75">
      <c r="A112" s="3"/>
      <c r="E112" s="3"/>
      <c r="F112" s="3"/>
      <c r="G112" s="3"/>
      <c r="H112" s="3"/>
      <c r="I112" s="3"/>
      <c r="J112" s="3"/>
      <c r="K112" s="26"/>
      <c r="L112" s="6"/>
    </row>
    <row r="113" spans="1:12" ht="12.75">
      <c r="A113" s="3"/>
      <c r="E113" s="3"/>
      <c r="F113" s="3"/>
      <c r="G113" s="3"/>
      <c r="H113" s="3"/>
      <c r="I113" s="3"/>
      <c r="J113" s="3"/>
      <c r="K113" s="26"/>
      <c r="L113" s="6"/>
    </row>
    <row r="114" spans="1:12" ht="12.75">
      <c r="A114" s="3"/>
      <c r="E114" s="3"/>
      <c r="F114" s="3"/>
      <c r="G114" s="3"/>
      <c r="H114" s="3"/>
      <c r="I114" s="3"/>
      <c r="J114" s="3"/>
      <c r="K114" s="26"/>
      <c r="L114" s="6"/>
    </row>
    <row r="115" spans="1:12" ht="12.75">
      <c r="A115" s="3"/>
      <c r="E115" s="3"/>
      <c r="F115" s="3"/>
      <c r="G115" s="3"/>
      <c r="H115" s="3"/>
      <c r="I115" s="3"/>
      <c r="J115" s="3"/>
      <c r="K115" s="26"/>
      <c r="L115" s="6"/>
    </row>
    <row r="116" spans="1:12" ht="12.75">
      <c r="A116" s="3"/>
      <c r="E116" s="3"/>
      <c r="F116" s="3"/>
      <c r="G116" s="3"/>
      <c r="H116" s="3"/>
      <c r="I116" s="3"/>
      <c r="J116" s="3"/>
      <c r="K116" s="26"/>
      <c r="L116" s="6"/>
    </row>
    <row r="117" spans="1:12" ht="12.75">
      <c r="A117" s="3"/>
      <c r="E117" s="3"/>
      <c r="F117" s="3"/>
      <c r="G117" s="3"/>
      <c r="H117" s="3"/>
      <c r="I117" s="3"/>
      <c r="J117" s="3"/>
      <c r="K117" s="26"/>
      <c r="L117" s="6"/>
    </row>
    <row r="118" spans="1:12" ht="12.75">
      <c r="A118" s="3"/>
      <c r="E118" s="3"/>
      <c r="F118" s="3"/>
      <c r="G118" s="3"/>
      <c r="H118" s="3"/>
      <c r="I118" s="3"/>
      <c r="J118" s="3"/>
      <c r="K118" s="26"/>
      <c r="L118" s="6"/>
    </row>
    <row r="119" spans="1:12" ht="12.75">
      <c r="A119" s="3"/>
      <c r="E119" s="3"/>
      <c r="F119" s="3"/>
      <c r="G119" s="3"/>
      <c r="H119" s="3"/>
      <c r="I119" s="3"/>
      <c r="J119" s="3"/>
      <c r="K119" s="26"/>
      <c r="L119" s="6"/>
    </row>
    <row r="120" spans="1:12" ht="12.75">
      <c r="A120" s="3"/>
      <c r="E120" s="3"/>
      <c r="F120" s="3"/>
      <c r="G120" s="3"/>
      <c r="H120" s="3"/>
      <c r="I120" s="3"/>
      <c r="J120" s="3"/>
      <c r="K120" s="26"/>
      <c r="L120" s="6"/>
    </row>
    <row r="121" spans="1:12" ht="12.75">
      <c r="A121" s="3"/>
      <c r="E121" s="3"/>
      <c r="F121" s="3"/>
      <c r="G121" s="3"/>
      <c r="H121" s="3"/>
      <c r="I121" s="3"/>
      <c r="J121" s="3"/>
      <c r="K121" s="26"/>
      <c r="L121" s="6"/>
    </row>
    <row r="122" spans="1:12" ht="12.75">
      <c r="A122" s="3"/>
      <c r="E122" s="3"/>
      <c r="F122" s="3"/>
      <c r="G122" s="3"/>
      <c r="H122" s="3"/>
      <c r="I122" s="3"/>
      <c r="J122" s="3"/>
      <c r="K122" s="26"/>
      <c r="L122" s="6"/>
    </row>
    <row r="123" spans="1:12" ht="12.75">
      <c r="A123" s="3"/>
      <c r="E123" s="3"/>
      <c r="F123" s="3"/>
      <c r="G123" s="3"/>
      <c r="H123" s="3"/>
      <c r="I123" s="3"/>
      <c r="J123" s="3"/>
      <c r="K123" s="26"/>
      <c r="L123" s="6"/>
    </row>
    <row r="124" spans="1:12" ht="12.75">
      <c r="A124" s="3"/>
      <c r="E124" s="3"/>
      <c r="F124" s="3"/>
      <c r="G124" s="3"/>
      <c r="H124" s="3"/>
      <c r="I124" s="3"/>
      <c r="J124" s="3"/>
      <c r="K124" s="26"/>
      <c r="L124" s="6"/>
    </row>
    <row r="125" spans="1:12" ht="12.75">
      <c r="A125" s="3"/>
      <c r="E125" s="3"/>
      <c r="F125" s="3"/>
      <c r="G125" s="3"/>
      <c r="H125" s="3"/>
      <c r="I125" s="3"/>
      <c r="J125" s="3"/>
      <c r="K125" s="26"/>
      <c r="L125" s="6"/>
    </row>
    <row r="126" spans="1:12" ht="12.75">
      <c r="A126" s="3"/>
      <c r="E126" s="3"/>
      <c r="F126" s="3"/>
      <c r="G126" s="3"/>
      <c r="H126" s="3"/>
      <c r="I126" s="3"/>
      <c r="J126" s="3"/>
      <c r="K126" s="26"/>
      <c r="L126" s="6"/>
    </row>
    <row r="127" spans="1:12" ht="12.75">
      <c r="A127" s="3"/>
      <c r="E127" s="3"/>
      <c r="F127" s="3"/>
      <c r="G127" s="3"/>
      <c r="H127" s="3"/>
      <c r="I127" s="3"/>
      <c r="J127" s="3"/>
      <c r="K127" s="26"/>
      <c r="L127" s="6"/>
    </row>
    <row r="128" spans="1:12" ht="12.75">
      <c r="A128" s="3"/>
      <c r="E128" s="3"/>
      <c r="F128" s="3"/>
      <c r="G128" s="3"/>
      <c r="H128" s="3"/>
      <c r="I128" s="3"/>
      <c r="J128" s="3"/>
      <c r="K128" s="26"/>
      <c r="L128" s="6"/>
    </row>
    <row r="129" spans="1:12" ht="12.75">
      <c r="A129" s="3"/>
      <c r="E129" s="3"/>
      <c r="F129" s="3"/>
      <c r="G129" s="3"/>
      <c r="H129" s="3"/>
      <c r="I129" s="3"/>
      <c r="J129" s="3"/>
      <c r="K129" s="26"/>
      <c r="L129" s="6"/>
    </row>
    <row r="130" spans="1:12" ht="12.75">
      <c r="A130" s="3"/>
      <c r="E130" s="3"/>
      <c r="F130" s="3"/>
      <c r="G130" s="3"/>
      <c r="H130" s="3"/>
      <c r="I130" s="3"/>
      <c r="J130" s="3"/>
      <c r="K130" s="26"/>
      <c r="L130" s="6"/>
    </row>
    <row r="131" spans="1:12" ht="12.75">
      <c r="A131" s="3"/>
      <c r="E131" s="3"/>
      <c r="F131" s="3"/>
      <c r="G131" s="3"/>
      <c r="H131" s="3"/>
      <c r="I131" s="3"/>
      <c r="J131" s="3"/>
      <c r="K131" s="26"/>
      <c r="L131" s="6"/>
    </row>
    <row r="132" spans="1:12" ht="12.75">
      <c r="A132" s="3"/>
      <c r="E132" s="3"/>
      <c r="F132" s="3"/>
      <c r="G132" s="3"/>
      <c r="H132" s="3"/>
      <c r="I132" s="3"/>
      <c r="J132" s="3"/>
      <c r="K132" s="26"/>
      <c r="L132" s="6"/>
    </row>
    <row r="133" spans="1:12" ht="12.75">
      <c r="A133" s="3"/>
      <c r="E133" s="3"/>
      <c r="F133" s="3"/>
      <c r="G133" s="3"/>
      <c r="H133" s="3"/>
      <c r="I133" s="3"/>
      <c r="J133" s="3"/>
      <c r="K133" s="26"/>
      <c r="L133" s="6"/>
    </row>
    <row r="134" spans="1:12" ht="12.75">
      <c r="A134" s="3"/>
      <c r="E134" s="3"/>
      <c r="F134" s="3"/>
      <c r="G134" s="3"/>
      <c r="H134" s="3"/>
      <c r="I134" s="3"/>
      <c r="J134" s="3"/>
      <c r="K134" s="26"/>
      <c r="L134" s="6"/>
    </row>
    <row r="135" spans="1:12" ht="12.75">
      <c r="A135" s="3"/>
      <c r="E135" s="3"/>
      <c r="F135" s="3"/>
      <c r="G135" s="3"/>
      <c r="H135" s="3"/>
      <c r="I135" s="3"/>
      <c r="J135" s="3"/>
      <c r="K135" s="26"/>
      <c r="L135" s="6"/>
    </row>
    <row r="136" spans="1:12" ht="12.75">
      <c r="A136" s="3"/>
      <c r="E136" s="3"/>
      <c r="F136" s="3"/>
      <c r="G136" s="3"/>
      <c r="H136" s="3"/>
      <c r="I136" s="3"/>
      <c r="J136" s="3"/>
      <c r="K136" s="26"/>
      <c r="L136" s="6"/>
    </row>
    <row r="137" spans="1:12" ht="12.75">
      <c r="A137" s="3"/>
      <c r="E137" s="3"/>
      <c r="F137" s="3"/>
      <c r="G137" s="3"/>
      <c r="H137" s="3"/>
      <c r="I137" s="3"/>
      <c r="J137" s="3"/>
      <c r="K137" s="26"/>
      <c r="L137" s="6"/>
    </row>
    <row r="138" spans="1:12" ht="12.75">
      <c r="A138" s="3"/>
      <c r="E138" s="3"/>
      <c r="F138" s="3"/>
      <c r="G138" s="3"/>
      <c r="H138" s="3"/>
      <c r="I138" s="3"/>
      <c r="J138" s="3"/>
      <c r="K138" s="26"/>
      <c r="L138" s="6"/>
    </row>
    <row r="139" spans="1:12" ht="12.75">
      <c r="A139" s="3"/>
      <c r="E139" s="3"/>
      <c r="F139" s="3"/>
      <c r="G139" s="3"/>
      <c r="H139" s="3"/>
      <c r="I139" s="3"/>
      <c r="J139" s="3"/>
      <c r="K139" s="26"/>
      <c r="L139" s="6"/>
    </row>
    <row r="140" spans="1:12" ht="12.75">
      <c r="A140" s="3"/>
      <c r="E140" s="3"/>
      <c r="F140" s="3"/>
      <c r="G140" s="3"/>
      <c r="H140" s="3"/>
      <c r="I140" s="3"/>
      <c r="J140" s="3"/>
      <c r="K140" s="26"/>
      <c r="L140" s="6"/>
    </row>
    <row r="141" spans="1:12" ht="12.75">
      <c r="A141" s="3"/>
      <c r="E141" s="3"/>
      <c r="F141" s="3"/>
      <c r="G141" s="3"/>
      <c r="H141" s="3"/>
      <c r="I141" s="3"/>
      <c r="J141" s="3"/>
      <c r="K141" s="26"/>
      <c r="L141" s="6"/>
    </row>
    <row r="142" spans="1:12" ht="12.75">
      <c r="A142" s="3"/>
      <c r="E142" s="3"/>
      <c r="F142" s="3"/>
      <c r="G142" s="3"/>
      <c r="H142" s="3"/>
      <c r="I142" s="3"/>
      <c r="J142" s="3"/>
      <c r="K142" s="26"/>
      <c r="L142" s="6"/>
    </row>
    <row r="143" spans="1:12" ht="12.75">
      <c r="A143" s="3"/>
      <c r="E143" s="3"/>
      <c r="F143" s="3"/>
      <c r="G143" s="3"/>
      <c r="H143" s="3"/>
      <c r="I143" s="3"/>
      <c r="J143" s="3"/>
      <c r="K143" s="26"/>
      <c r="L143" s="6"/>
    </row>
    <row r="144" spans="1:12" ht="12.75">
      <c r="A144" s="3"/>
      <c r="E144" s="3"/>
      <c r="F144" s="3"/>
      <c r="G144" s="3"/>
      <c r="H144" s="3"/>
      <c r="I144" s="3"/>
      <c r="J144" s="3"/>
      <c r="K144" s="26"/>
      <c r="L144" s="6"/>
    </row>
    <row r="145" spans="1:12" ht="12.75">
      <c r="A145" s="3"/>
      <c r="E145" s="3"/>
      <c r="F145" s="3"/>
      <c r="G145" s="3"/>
      <c r="H145" s="3"/>
      <c r="I145" s="3"/>
      <c r="J145" s="3"/>
      <c r="K145" s="26"/>
      <c r="L145" s="6"/>
    </row>
    <row r="146" spans="1:12" ht="12.75">
      <c r="A146" s="3"/>
      <c r="E146" s="3"/>
      <c r="F146" s="3"/>
      <c r="G146" s="3"/>
      <c r="H146" s="3"/>
      <c r="I146" s="3"/>
      <c r="J146" s="3"/>
      <c r="K146" s="26"/>
      <c r="L146" s="6"/>
    </row>
    <row r="147" spans="1:12" ht="12.75">
      <c r="A147" s="3"/>
      <c r="E147" s="3"/>
      <c r="F147" s="3"/>
      <c r="G147" s="3"/>
      <c r="H147" s="3"/>
      <c r="I147" s="3"/>
      <c r="J147" s="3"/>
      <c r="K147" s="26"/>
      <c r="L147" s="6"/>
    </row>
    <row r="148" spans="1:12" ht="12.75">
      <c r="A148" s="3"/>
      <c r="E148" s="3"/>
      <c r="F148" s="3"/>
      <c r="G148" s="3"/>
      <c r="H148" s="3"/>
      <c r="I148" s="3"/>
      <c r="J148" s="3"/>
      <c r="K148" s="26"/>
      <c r="L148" s="6"/>
    </row>
    <row r="149" spans="1:12" ht="12.75">
      <c r="A149" s="3"/>
      <c r="E149" s="3"/>
      <c r="F149" s="3"/>
      <c r="G149" s="3"/>
      <c r="H149" s="3"/>
      <c r="I149" s="3"/>
      <c r="J149" s="3"/>
      <c r="K149" s="26"/>
      <c r="L149" s="6"/>
    </row>
    <row r="150" spans="1:12" ht="12.75">
      <c r="A150" s="3"/>
      <c r="E150" s="3"/>
      <c r="F150" s="3"/>
      <c r="G150" s="3"/>
      <c r="H150" s="3"/>
      <c r="I150" s="3"/>
      <c r="J150" s="3"/>
      <c r="K150" s="26"/>
      <c r="L150" s="6"/>
    </row>
    <row r="151" spans="1:12" ht="12.75">
      <c r="A151" s="3"/>
      <c r="E151" s="3"/>
      <c r="F151" s="3"/>
      <c r="G151" s="3"/>
      <c r="H151" s="3"/>
      <c r="I151" s="3"/>
      <c r="J151" s="3"/>
      <c r="K151" s="26"/>
      <c r="L151" s="6"/>
    </row>
    <row r="152" spans="1:12" ht="12.75">
      <c r="A152" s="3"/>
      <c r="E152" s="3"/>
      <c r="F152" s="3"/>
      <c r="G152" s="3"/>
      <c r="H152" s="3"/>
      <c r="I152" s="3"/>
      <c r="J152" s="3"/>
      <c r="K152" s="26"/>
      <c r="L152" s="6"/>
    </row>
    <row r="153" spans="1:12" ht="12.75">
      <c r="A153" s="3"/>
      <c r="E153" s="3"/>
      <c r="F153" s="3"/>
      <c r="G153" s="3"/>
      <c r="H153" s="3"/>
      <c r="I153" s="3"/>
      <c r="J153" s="3"/>
      <c r="K153" s="26"/>
      <c r="L153" s="6"/>
    </row>
    <row r="154" spans="1:12" ht="12.75">
      <c r="A154" s="3"/>
      <c r="E154" s="3"/>
      <c r="F154" s="3"/>
      <c r="G154" s="3"/>
      <c r="H154" s="3"/>
      <c r="I154" s="3"/>
      <c r="J154" s="3"/>
      <c r="K154" s="26"/>
      <c r="L154" s="6"/>
    </row>
    <row r="155" spans="1:12" ht="12.75">
      <c r="A155" s="3"/>
      <c r="E155" s="3"/>
      <c r="F155" s="3"/>
      <c r="G155" s="3"/>
      <c r="H155" s="3"/>
      <c r="I155" s="3"/>
      <c r="J155" s="3"/>
      <c r="K155" s="26"/>
      <c r="L155" s="6"/>
    </row>
    <row r="156" spans="1:12" ht="12.75">
      <c r="A156" s="3"/>
      <c r="E156" s="3"/>
      <c r="F156" s="3"/>
      <c r="G156" s="3"/>
      <c r="H156" s="3"/>
      <c r="I156" s="3"/>
      <c r="J156" s="3"/>
      <c r="K156" s="26"/>
      <c r="L156" s="6"/>
    </row>
    <row r="157" spans="1:12" ht="12.75">
      <c r="A157" s="3"/>
      <c r="E157" s="3"/>
      <c r="F157" s="3"/>
      <c r="G157" s="3"/>
      <c r="H157" s="3"/>
      <c r="I157" s="3"/>
      <c r="J157" s="3"/>
      <c r="K157" s="26"/>
      <c r="L157" s="6"/>
    </row>
    <row r="158" spans="1:12" ht="12.75">
      <c r="A158" s="3"/>
      <c r="E158" s="3"/>
      <c r="F158" s="3"/>
      <c r="G158" s="3"/>
      <c r="H158" s="3"/>
      <c r="I158" s="3"/>
      <c r="J158" s="3"/>
      <c r="K158" s="26"/>
      <c r="L158" s="6"/>
    </row>
    <row r="159" spans="1:12" ht="12.75">
      <c r="A159" s="3"/>
      <c r="E159" s="3"/>
      <c r="F159" s="3"/>
      <c r="G159" s="3"/>
      <c r="H159" s="3"/>
      <c r="I159" s="3"/>
      <c r="J159" s="3"/>
      <c r="K159" s="26"/>
      <c r="L159" s="6"/>
    </row>
    <row r="160" spans="1:12" ht="12.75">
      <c r="A160" s="3"/>
      <c r="E160" s="3"/>
      <c r="F160" s="3"/>
      <c r="G160" s="3"/>
      <c r="H160" s="3"/>
      <c r="I160" s="3"/>
      <c r="J160" s="3"/>
      <c r="K160" s="26"/>
      <c r="L160" s="6"/>
    </row>
    <row r="161" spans="1:12" ht="12.75">
      <c r="A161" s="3"/>
      <c r="E161" s="3"/>
      <c r="F161" s="3"/>
      <c r="G161" s="3"/>
      <c r="H161" s="3"/>
      <c r="I161" s="3"/>
      <c r="J161" s="3"/>
      <c r="K161" s="26"/>
      <c r="L161" s="6"/>
    </row>
    <row r="162" spans="1:12" ht="12.75">
      <c r="A162" s="3"/>
      <c r="E162" s="3"/>
      <c r="F162" s="3"/>
      <c r="G162" s="3"/>
      <c r="H162" s="3"/>
      <c r="I162" s="3"/>
      <c r="J162" s="3"/>
      <c r="K162" s="26"/>
      <c r="L162" s="6"/>
    </row>
    <row r="163" spans="1:12" ht="12.75">
      <c r="A163" s="3"/>
      <c r="E163" s="3"/>
      <c r="F163" s="3"/>
      <c r="G163" s="3"/>
      <c r="H163" s="3"/>
      <c r="I163" s="3"/>
      <c r="J163" s="3"/>
      <c r="K163" s="26"/>
      <c r="L163" s="6"/>
    </row>
    <row r="164" spans="1:12" ht="12.75">
      <c r="A164" s="3"/>
      <c r="E164" s="3"/>
      <c r="F164" s="3"/>
      <c r="G164" s="3"/>
      <c r="H164" s="3"/>
      <c r="I164" s="3"/>
      <c r="J164" s="3"/>
      <c r="K164" s="26"/>
      <c r="L164" s="6"/>
    </row>
    <row r="165" spans="1:12" ht="12.75">
      <c r="A165" s="3"/>
      <c r="E165" s="3"/>
      <c r="F165" s="3"/>
      <c r="G165" s="3"/>
      <c r="H165" s="3"/>
      <c r="I165" s="3"/>
      <c r="J165" s="3"/>
      <c r="K165" s="26"/>
      <c r="L165" s="6"/>
    </row>
    <row r="166" spans="1:12" ht="12.75">
      <c r="A166" s="3"/>
      <c r="E166" s="3"/>
      <c r="F166" s="3"/>
      <c r="G166" s="3"/>
      <c r="H166" s="3"/>
      <c r="I166" s="3"/>
      <c r="J166" s="3"/>
      <c r="K166" s="26"/>
      <c r="L166" s="6"/>
    </row>
    <row r="167" spans="1:12" ht="12.75">
      <c r="A167" s="3"/>
      <c r="E167" s="3"/>
      <c r="F167" s="3"/>
      <c r="G167" s="3"/>
      <c r="H167" s="3"/>
      <c r="I167" s="3"/>
      <c r="J167" s="3"/>
      <c r="K167" s="26"/>
      <c r="L167" s="6"/>
    </row>
    <row r="168" spans="1:12" ht="12.75">
      <c r="A168" s="3"/>
      <c r="E168" s="3"/>
      <c r="F168" s="3"/>
      <c r="G168" s="3"/>
      <c r="H168" s="3"/>
      <c r="I168" s="3"/>
      <c r="J168" s="3"/>
      <c r="K168" s="26"/>
      <c r="L168" s="6"/>
    </row>
    <row r="169" spans="1:12" ht="12.75">
      <c r="A169" s="3"/>
      <c r="E169" s="3"/>
      <c r="F169" s="3"/>
      <c r="G169" s="3"/>
      <c r="H169" s="3"/>
      <c r="I169" s="3"/>
      <c r="J169" s="3"/>
      <c r="K169" s="26"/>
      <c r="L169" s="6"/>
    </row>
    <row r="170" spans="1:12" ht="12.75">
      <c r="A170" s="3"/>
      <c r="E170" s="3"/>
      <c r="F170" s="3"/>
      <c r="G170" s="3"/>
      <c r="H170" s="3"/>
      <c r="I170" s="3"/>
      <c r="J170" s="3"/>
      <c r="K170" s="26"/>
      <c r="L170" s="6"/>
    </row>
    <row r="171" spans="1:12" ht="12.75">
      <c r="A171" s="3"/>
      <c r="E171" s="3"/>
      <c r="F171" s="3"/>
      <c r="G171" s="3"/>
      <c r="H171" s="3"/>
      <c r="I171" s="3"/>
      <c r="J171" s="3"/>
      <c r="K171" s="26"/>
      <c r="L171" s="6"/>
    </row>
    <row r="172" spans="1:12" ht="12.75">
      <c r="A172" s="3"/>
      <c r="E172" s="3"/>
      <c r="F172" s="3"/>
      <c r="G172" s="3"/>
      <c r="H172" s="3"/>
      <c r="I172" s="3"/>
      <c r="J172" s="3"/>
      <c r="K172" s="26"/>
      <c r="L172" s="6"/>
    </row>
    <row r="173" spans="1:12" ht="12.75">
      <c r="A173" s="3"/>
      <c r="E173" s="3"/>
      <c r="F173" s="3"/>
      <c r="G173" s="3"/>
      <c r="H173" s="3"/>
      <c r="I173" s="3"/>
      <c r="J173" s="3"/>
      <c r="K173" s="26"/>
      <c r="L173" s="6"/>
    </row>
    <row r="174" spans="1:12" ht="12.75">
      <c r="A174" s="3"/>
      <c r="E174" s="3"/>
      <c r="F174" s="3"/>
      <c r="G174" s="3"/>
      <c r="H174" s="3"/>
      <c r="I174" s="3"/>
      <c r="J174" s="3"/>
      <c r="K174" s="26"/>
      <c r="L174" s="6"/>
    </row>
    <row r="175" spans="1:12" ht="12.75">
      <c r="A175" s="3"/>
      <c r="E175" s="3"/>
      <c r="F175" s="3"/>
      <c r="G175" s="3"/>
      <c r="H175" s="3"/>
      <c r="I175" s="3"/>
      <c r="J175" s="3"/>
      <c r="K175" s="26"/>
      <c r="L175" s="6"/>
    </row>
    <row r="176" spans="1:12" ht="12.75">
      <c r="A176" s="3"/>
      <c r="E176" s="3"/>
      <c r="F176" s="3"/>
      <c r="G176" s="3"/>
      <c r="H176" s="3"/>
      <c r="I176" s="3"/>
      <c r="J176" s="3"/>
      <c r="K176" s="26"/>
      <c r="L176" s="6"/>
    </row>
    <row r="177" spans="1:12" ht="12.75">
      <c r="A177" s="3"/>
      <c r="E177" s="3"/>
      <c r="F177" s="3"/>
      <c r="G177" s="3"/>
      <c r="H177" s="3"/>
      <c r="I177" s="3"/>
      <c r="J177" s="3"/>
      <c r="K177" s="26"/>
      <c r="L177" s="6"/>
    </row>
    <row r="178" spans="1:12" ht="12.75">
      <c r="A178" s="3"/>
      <c r="E178" s="3"/>
      <c r="F178" s="3"/>
      <c r="G178" s="3"/>
      <c r="H178" s="3"/>
      <c r="I178" s="3"/>
      <c r="J178" s="3"/>
      <c r="K178" s="26"/>
      <c r="L178" s="6"/>
    </row>
    <row r="179" spans="1:12" ht="12.75">
      <c r="A179" s="3"/>
      <c r="E179" s="3"/>
      <c r="F179" s="3"/>
      <c r="G179" s="3"/>
      <c r="H179" s="3"/>
      <c r="I179" s="3"/>
      <c r="J179" s="3"/>
      <c r="K179" s="26"/>
      <c r="L179" s="6"/>
    </row>
    <row r="180" spans="1:12" ht="12.75">
      <c r="A180" s="3"/>
      <c r="E180" s="3"/>
      <c r="F180" s="3"/>
      <c r="G180" s="3"/>
      <c r="H180" s="3"/>
      <c r="I180" s="3"/>
      <c r="J180" s="3"/>
      <c r="K180" s="26"/>
      <c r="L180" s="6"/>
    </row>
    <row r="181" spans="1:12" ht="12.75">
      <c r="A181" s="3"/>
      <c r="E181" s="3"/>
      <c r="F181" s="3"/>
      <c r="G181" s="3"/>
      <c r="H181" s="3"/>
      <c r="I181" s="3"/>
      <c r="J181" s="3"/>
      <c r="K181" s="26"/>
      <c r="L181" s="6"/>
    </row>
    <row r="182" spans="1:12" ht="12.75">
      <c r="A182" s="3"/>
      <c r="E182" s="3"/>
      <c r="F182" s="3"/>
      <c r="G182" s="3"/>
      <c r="H182" s="3"/>
      <c r="I182" s="3"/>
      <c r="J182" s="3"/>
      <c r="K182" s="26"/>
      <c r="L182" s="6"/>
    </row>
    <row r="183" spans="1:12" ht="12.75">
      <c r="A183" s="3"/>
      <c r="E183" s="3"/>
      <c r="F183" s="3"/>
      <c r="G183" s="3"/>
      <c r="H183" s="3"/>
      <c r="I183" s="3"/>
      <c r="J183" s="3"/>
      <c r="K183" s="26"/>
      <c r="L183" s="6"/>
    </row>
    <row r="184" spans="1:12" ht="12.75">
      <c r="A184" s="3"/>
      <c r="E184" s="3"/>
      <c r="F184" s="3"/>
      <c r="G184" s="3"/>
      <c r="H184" s="3"/>
      <c r="I184" s="3"/>
      <c r="J184" s="3"/>
      <c r="K184" s="26"/>
      <c r="L184" s="6"/>
    </row>
    <row r="185" spans="1:12" ht="12.75">
      <c r="A185" s="3"/>
      <c r="E185" s="3"/>
      <c r="F185" s="3"/>
      <c r="G185" s="3"/>
      <c r="H185" s="3"/>
      <c r="I185" s="3"/>
      <c r="J185" s="3"/>
      <c r="K185" s="26"/>
      <c r="L185" s="6"/>
    </row>
    <row r="186" spans="1:12" ht="12.75">
      <c r="A186" s="3"/>
      <c r="E186" s="3"/>
      <c r="F186" s="3"/>
      <c r="G186" s="3"/>
      <c r="H186" s="3"/>
      <c r="I186" s="3"/>
      <c r="J186" s="3"/>
      <c r="K186" s="26"/>
      <c r="L186" s="6"/>
    </row>
    <row r="187" spans="1:12" ht="12.75">
      <c r="A187" s="3"/>
      <c r="E187" s="3"/>
      <c r="F187" s="3"/>
      <c r="G187" s="3"/>
      <c r="H187" s="3"/>
      <c r="I187" s="3"/>
      <c r="J187" s="3"/>
      <c r="K187" s="26"/>
      <c r="L187" s="6"/>
    </row>
    <row r="188" spans="1:12" ht="12.75">
      <c r="A188" s="3"/>
      <c r="E188" s="3"/>
      <c r="F188" s="3"/>
      <c r="G188" s="3"/>
      <c r="H188" s="3"/>
      <c r="I188" s="3"/>
      <c r="J188" s="3"/>
      <c r="K188" s="26"/>
      <c r="L188" s="6"/>
    </row>
    <row r="189" spans="1:12" ht="12.75">
      <c r="A189" s="3"/>
      <c r="E189" s="3"/>
      <c r="F189" s="3"/>
      <c r="G189" s="3"/>
      <c r="H189" s="3"/>
      <c r="I189" s="3"/>
      <c r="J189" s="3"/>
      <c r="K189" s="26"/>
      <c r="L189" s="6"/>
    </row>
    <row r="190" spans="1:12" ht="12.75">
      <c r="A190" s="3"/>
      <c r="E190" s="3"/>
      <c r="F190" s="3"/>
      <c r="G190" s="3"/>
      <c r="H190" s="3"/>
      <c r="I190" s="3"/>
      <c r="J190" s="3"/>
      <c r="K190" s="26"/>
      <c r="L190" s="6"/>
    </row>
    <row r="191" spans="1:12" ht="12.75">
      <c r="A191" s="3"/>
      <c r="E191" s="3"/>
      <c r="F191" s="3"/>
      <c r="G191" s="3"/>
      <c r="H191" s="3"/>
      <c r="I191" s="3"/>
      <c r="J191" s="3"/>
      <c r="K191" s="26"/>
      <c r="L191" s="6"/>
    </row>
    <row r="192" spans="1:12" ht="12.75">
      <c r="A192" s="3"/>
      <c r="E192" s="3"/>
      <c r="F192" s="3"/>
      <c r="G192" s="3"/>
      <c r="H192" s="3"/>
      <c r="I192" s="3"/>
      <c r="J192" s="3"/>
      <c r="K192" s="26"/>
      <c r="L192" s="6"/>
    </row>
    <row r="193" spans="1:12" ht="12.75">
      <c r="A193" s="3"/>
      <c r="E193" s="3"/>
      <c r="F193" s="3"/>
      <c r="G193" s="3"/>
      <c r="H193" s="3"/>
      <c r="I193" s="3"/>
      <c r="J193" s="3"/>
      <c r="K193" s="26"/>
      <c r="L193" s="6"/>
    </row>
    <row r="194" spans="1:12" ht="12.75">
      <c r="A194" s="3"/>
      <c r="E194" s="3"/>
      <c r="F194" s="3"/>
      <c r="G194" s="3"/>
      <c r="H194" s="3"/>
      <c r="I194" s="3"/>
      <c r="J194" s="3"/>
      <c r="K194" s="26"/>
      <c r="L194" s="6"/>
    </row>
    <row r="195" spans="1:12" ht="12.75">
      <c r="A195" s="3"/>
      <c r="E195" s="3"/>
      <c r="F195" s="3"/>
      <c r="G195" s="3"/>
      <c r="H195" s="3"/>
      <c r="I195" s="3"/>
      <c r="J195" s="3"/>
      <c r="K195" s="26"/>
      <c r="L195" s="6"/>
    </row>
    <row r="196" spans="1:12" ht="12.75">
      <c r="A196" s="3"/>
      <c r="E196" s="3"/>
      <c r="F196" s="3"/>
      <c r="G196" s="3"/>
      <c r="H196" s="3"/>
      <c r="I196" s="3"/>
      <c r="J196" s="3"/>
      <c r="K196" s="26"/>
      <c r="L196" s="6"/>
    </row>
    <row r="197" spans="1:12" ht="12.75">
      <c r="A197" s="3"/>
      <c r="E197" s="3"/>
      <c r="F197" s="3"/>
      <c r="G197" s="3"/>
      <c r="H197" s="3"/>
      <c r="I197" s="3"/>
      <c r="J197" s="3"/>
      <c r="K197" s="26"/>
      <c r="L197" s="6"/>
    </row>
    <row r="198" spans="1:12" ht="12.75">
      <c r="A198" s="3"/>
      <c r="E198" s="3"/>
      <c r="F198" s="3"/>
      <c r="G198" s="3"/>
      <c r="H198" s="3"/>
      <c r="I198" s="3"/>
      <c r="J198" s="3"/>
      <c r="K198" s="26"/>
      <c r="L198" s="6"/>
    </row>
    <row r="199" spans="1:12" ht="12.75">
      <c r="A199" s="3"/>
      <c r="E199" s="3"/>
      <c r="F199" s="3"/>
      <c r="G199" s="3"/>
      <c r="H199" s="3"/>
      <c r="I199" s="3"/>
      <c r="J199" s="3"/>
      <c r="K199" s="26"/>
      <c r="L199" s="6"/>
    </row>
    <row r="200" spans="1:12" ht="12.75">
      <c r="A200" s="3"/>
      <c r="E200" s="3"/>
      <c r="F200" s="3"/>
      <c r="G200" s="3"/>
      <c r="H200" s="3"/>
      <c r="I200" s="3"/>
      <c r="J200" s="3"/>
      <c r="K200" s="26"/>
      <c r="L200" s="6"/>
    </row>
    <row r="201" spans="1:12" ht="12.75">
      <c r="A201" s="3"/>
      <c r="E201" s="3"/>
      <c r="F201" s="3"/>
      <c r="G201" s="3"/>
      <c r="H201" s="3"/>
      <c r="I201" s="3"/>
      <c r="J201" s="3"/>
      <c r="K201" s="26"/>
      <c r="L201" s="6"/>
    </row>
    <row r="202" spans="1:12" ht="12.75">
      <c r="A202" s="3"/>
      <c r="E202" s="3"/>
      <c r="F202" s="3"/>
      <c r="G202" s="3"/>
      <c r="H202" s="3"/>
      <c r="I202" s="3"/>
      <c r="J202" s="3"/>
      <c r="K202" s="26"/>
      <c r="L202" s="6"/>
    </row>
    <row r="203" spans="1:12" ht="12.75">
      <c r="A203" s="3"/>
      <c r="E203" s="3"/>
      <c r="F203" s="3"/>
      <c r="G203" s="3"/>
      <c r="H203" s="3"/>
      <c r="I203" s="3"/>
      <c r="J203" s="3"/>
      <c r="K203" s="26"/>
      <c r="L203" s="6"/>
    </row>
    <row r="204" spans="1:12" ht="12.75">
      <c r="A204" s="3"/>
      <c r="E204" s="3"/>
      <c r="F204" s="3"/>
      <c r="G204" s="3"/>
      <c r="H204" s="3"/>
      <c r="I204" s="3"/>
      <c r="J204" s="3"/>
      <c r="K204" s="26"/>
      <c r="L204" s="6"/>
    </row>
    <row r="205" spans="1:12" ht="12.75">
      <c r="A205" s="3"/>
      <c r="E205" s="3"/>
      <c r="F205" s="3"/>
      <c r="G205" s="3"/>
      <c r="H205" s="3"/>
      <c r="I205" s="3"/>
      <c r="J205" s="3"/>
      <c r="K205" s="26"/>
      <c r="L205" s="6"/>
    </row>
    <row r="206" spans="1:12" ht="12.75">
      <c r="A206" s="3"/>
      <c r="E206" s="3"/>
      <c r="F206" s="3"/>
      <c r="G206" s="3"/>
      <c r="H206" s="3"/>
      <c r="I206" s="3"/>
      <c r="J206" s="3"/>
      <c r="K206" s="26"/>
      <c r="L206" s="6"/>
    </row>
    <row r="207" spans="1:12" ht="12.75">
      <c r="A207" s="3"/>
      <c r="E207" s="3"/>
      <c r="F207" s="3"/>
      <c r="G207" s="3"/>
      <c r="H207" s="3"/>
      <c r="I207" s="3"/>
      <c r="J207" s="3"/>
      <c r="K207" s="26"/>
      <c r="L207" s="6"/>
    </row>
    <row r="208" spans="1:12" ht="12.75">
      <c r="A208" s="3"/>
      <c r="E208" s="3"/>
      <c r="F208" s="3"/>
      <c r="G208" s="3"/>
      <c r="H208" s="3"/>
      <c r="I208" s="3"/>
      <c r="J208" s="3"/>
      <c r="K208" s="26"/>
      <c r="L208" s="6"/>
    </row>
    <row r="209" spans="1:12" ht="12.75">
      <c r="A209" s="3"/>
      <c r="E209" s="3"/>
      <c r="F209" s="3"/>
      <c r="G209" s="3"/>
      <c r="H209" s="3"/>
      <c r="I209" s="3"/>
      <c r="J209" s="3"/>
      <c r="K209" s="26"/>
      <c r="L209" s="6"/>
    </row>
    <row r="210" spans="1:12" ht="12.75">
      <c r="A210" s="3"/>
      <c r="E210" s="3"/>
      <c r="F210" s="3"/>
      <c r="G210" s="3"/>
      <c r="H210" s="3"/>
      <c r="I210" s="3"/>
      <c r="J210" s="3"/>
      <c r="K210" s="26"/>
      <c r="L210" s="6"/>
    </row>
    <row r="211" spans="1:12" ht="12.75">
      <c r="A211" s="3"/>
      <c r="E211" s="3"/>
      <c r="F211" s="3"/>
      <c r="G211" s="3"/>
      <c r="H211" s="3"/>
      <c r="I211" s="3"/>
      <c r="J211" s="3"/>
      <c r="K211" s="26"/>
      <c r="L211" s="6"/>
    </row>
    <row r="212" spans="1:12" ht="12.75">
      <c r="A212" s="3"/>
      <c r="E212" s="3"/>
      <c r="F212" s="3"/>
      <c r="G212" s="3"/>
      <c r="H212" s="3"/>
      <c r="I212" s="3"/>
      <c r="J212" s="3"/>
      <c r="K212" s="26"/>
      <c r="L212" s="6"/>
    </row>
  </sheetData>
  <sheetProtection/>
  <mergeCells count="51">
    <mergeCell ref="A65:A66"/>
    <mergeCell ref="B65:B66"/>
    <mergeCell ref="A1:L1"/>
    <mergeCell ref="A2:L2"/>
    <mergeCell ref="A4:A6"/>
    <mergeCell ref="B4:B6"/>
    <mergeCell ref="C4:C6"/>
    <mergeCell ref="B61:B63"/>
    <mergeCell ref="E31:E32"/>
    <mergeCell ref="B34:B35"/>
    <mergeCell ref="C34:C35"/>
    <mergeCell ref="G34:G35"/>
    <mergeCell ref="A61:A63"/>
    <mergeCell ref="C61:C63"/>
    <mergeCell ref="F34:F35"/>
    <mergeCell ref="B77:B78"/>
    <mergeCell ref="D68:D69"/>
    <mergeCell ref="A70:A71"/>
    <mergeCell ref="B70:B71"/>
    <mergeCell ref="C70:C71"/>
    <mergeCell ref="H34:H35"/>
    <mergeCell ref="I34:I35"/>
    <mergeCell ref="F5:F6"/>
    <mergeCell ref="G5:G6"/>
    <mergeCell ref="H5:H6"/>
    <mergeCell ref="D4:D6"/>
    <mergeCell ref="I5:I6"/>
    <mergeCell ref="B31:B32"/>
    <mergeCell ref="C31:C32"/>
    <mergeCell ref="C82:C83"/>
    <mergeCell ref="B80:B81"/>
    <mergeCell ref="L4:L6"/>
    <mergeCell ref="E5:E6"/>
    <mergeCell ref="J5:J6"/>
    <mergeCell ref="E4:J4"/>
    <mergeCell ref="K4:K6"/>
    <mergeCell ref="D34:D35"/>
    <mergeCell ref="A68:A69"/>
    <mergeCell ref="B68:B69"/>
    <mergeCell ref="C68:C69"/>
    <mergeCell ref="C77:C78"/>
    <mergeCell ref="B75:B76"/>
    <mergeCell ref="C75:C76"/>
    <mergeCell ref="A75:A76"/>
    <mergeCell ref="A77:A78"/>
    <mergeCell ref="D77:D78"/>
    <mergeCell ref="D75:D76"/>
    <mergeCell ref="A80:A81"/>
    <mergeCell ref="A82:A83"/>
    <mergeCell ref="C80:C81"/>
    <mergeCell ref="B82:B8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2021-12-21T07:41:59Z</cp:lastPrinted>
  <dcterms:modified xsi:type="dcterms:W3CDTF">2021-12-21T07:46:18Z</dcterms:modified>
  <cp:category/>
  <cp:version/>
  <cp:contentType/>
  <cp:contentStatus/>
</cp:coreProperties>
</file>