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2018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<sst xmlns="http://schemas.openxmlformats.org/spreadsheetml/2006/main" count="332" uniqueCount="69">
  <si>
    <t>Наименование показателя</t>
  </si>
  <si>
    <t>ВН</t>
  </si>
  <si>
    <t>Потери, в том числе: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</si>
  <si>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</si>
  <si>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</si>
  <si>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</si>
  <si>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</si>
  <si>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</si>
  <si>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 xml:space="preserve">- относимые на собственное потребление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</si>
  <si>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</si>
  <si>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</si>
  <si>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</si>
  <si>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</si>
  <si>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</si>
  <si>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</si>
  <si>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</si>
  <si>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 квартал</t>
  </si>
  <si>
    <t>II квартал</t>
  </si>
  <si>
    <t>Отпуск электроэнерги в сеть, тыс. кВт*ч</t>
  </si>
  <si>
    <t>Источник опубликования решения об установлении уровня нормативных потерь</t>
  </si>
  <si>
    <t>Мероприятия по снижению размеров потерь в сетях</t>
  </si>
  <si>
    <t>№ п/п</t>
  </si>
  <si>
    <t>Мероприятие</t>
  </si>
  <si>
    <t>Источник финансирования</t>
  </si>
  <si>
    <t>Эксплуатация, модернизация, организация систем учета электроэнергии</t>
  </si>
  <si>
    <t>Метрологическая поверка</t>
  </si>
  <si>
    <t>себестоимость</t>
  </si>
  <si>
    <t>Плановая замена по истечении МПИ</t>
  </si>
  <si>
    <t>Замена средств учета с повышением класса точности</t>
  </si>
  <si>
    <t>Организация систем учета на ГБП</t>
  </si>
  <si>
    <t>Организационные мероприятия</t>
  </si>
  <si>
    <t>Организация равномерного снятия показаний приборов учета</t>
  </si>
  <si>
    <t>Замена потребителем приборов учета в результате выдачи предписаний</t>
  </si>
  <si>
    <t>Выявление и взыскание бездоговорного потребления</t>
  </si>
  <si>
    <t>Выявление и включение в объем услуги безучетного потребления</t>
  </si>
  <si>
    <t>Мероприятия по снижению технических потерь электроэнергии или повлекшие снижение потерь в результате замены электросетевого оборудования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</si>
  <si>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</si>
  <si>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</si>
  <si>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</si>
  <si>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</si>
  <si>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</si>
  <si>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</si>
  <si>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</si>
  <si>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</si>
  <si>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Сведения о балансе электрической энергии и мощности в 2018 году</t>
  </si>
  <si>
    <t>ООО "РЭТ"</t>
  </si>
  <si>
    <t>тыс. кВт•ч</t>
  </si>
  <si>
    <t xml:space="preserve">Поступление в сеть из других сетевых организаций по уровням напряжения, в том числе: </t>
  </si>
  <si>
    <t>Нормативные потери в 2018 году</t>
  </si>
  <si>
    <t>Наименование организации</t>
  </si>
  <si>
    <t>Постановление РСТ РО 
от 28.12.2017 № 86/1</t>
  </si>
  <si>
    <t>Норматив технологических потерь электроэнергии при её передаче по электрическим сетям на 2018 год, % от отпуска электроэнергии в сеть</t>
  </si>
  <si>
    <t>СН2 - 3,37</t>
  </si>
  <si>
    <t xml:space="preserve">НН - 7,27 </t>
  </si>
  <si>
    <t>Ремонт и модернизация ячеек, замена СИП</t>
  </si>
  <si>
    <t>- филиал ПАО "МРСК Юга"-"Ростовэнерго"</t>
  </si>
  <si>
    <t>-АО "Донэнерго"</t>
  </si>
  <si>
    <t>Период</t>
  </si>
  <si>
    <t>Средняя цена</t>
  </si>
  <si>
    <t>Плановые потери 4,81%</t>
  </si>
  <si>
    <t>Фактические затраты на покупку потерь в собственных сетях (руб.)</t>
  </si>
  <si>
    <t>НВВ</t>
  </si>
  <si>
    <t>Сведения о балансе электрической энергии и мощности в 2019 году</t>
  </si>
  <si>
    <t>Прогнозные затраты на покупку потерь в собственных сетях (руб.)</t>
  </si>
  <si>
    <t>Сведения о балансе электрической энергии и мощности в 2021 году</t>
  </si>
  <si>
    <t>Сведения о балансе электрической энергии и мощности в 2020 году</t>
  </si>
  <si>
    <t>Нормативные потери в 2021 году</t>
  </si>
  <si>
    <t>Нормативные потери в 2020 году</t>
  </si>
  <si>
    <t>Нормативные потери в 2019 году</t>
  </si>
</sst>
</file>

<file path=xl/styles.xml><?xml version="1.0" encoding="utf-8"?>
<styleSheet xmlns="http://schemas.openxmlformats.org/spreadsheetml/2006/main">
  <numFmts count="6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[$€-1]_-;\-* #,##0.00[$€-1]_-;_-* &quot;-&quot;??[$€-1]_-"/>
    <numFmt numFmtId="177" formatCode="_-* #,##0.00\ _$_-;\-* #,##0.00\ _$_-;_-* &quot;-&quot;??\ _$_-;_-@_-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"/>
    <numFmt numFmtId="221" formatCode="#,##0.00000"/>
  </numFmts>
  <fonts count="12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1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rgb="FF000000"/>
      <name val="Times New Roman"/>
      <family val="1"/>
    </font>
    <font>
      <b/>
      <sz val="13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5ECF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2" fontId="3" fillId="0" borderId="0">
      <alignment vertical="top"/>
      <protection/>
    </xf>
    <xf numFmtId="172" fontId="4" fillId="0" borderId="0">
      <alignment vertical="top"/>
      <protection/>
    </xf>
    <xf numFmtId="173" fontId="4" fillId="2" borderId="0">
      <alignment vertical="top"/>
      <protection/>
    </xf>
    <xf numFmtId="172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5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0" fillId="0" borderId="0" applyFont="0" applyFill="0" applyBorder="0" applyAlignment="0" applyProtection="0"/>
    <xf numFmtId="179" fontId="7" fillId="0" borderId="0">
      <alignment/>
      <protection locked="0"/>
    </xf>
    <xf numFmtId="180" fontId="7" fillId="0" borderId="0">
      <alignment/>
      <protection locked="0"/>
    </xf>
    <xf numFmtId="179" fontId="7" fillId="0" borderId="0">
      <alignment/>
      <protection locked="0"/>
    </xf>
    <xf numFmtId="180" fontId="7" fillId="0" borderId="0">
      <alignment/>
      <protection locked="0"/>
    </xf>
    <xf numFmtId="181" fontId="7" fillId="0" borderId="0">
      <alignment/>
      <protection locked="0"/>
    </xf>
    <xf numFmtId="178" fontId="7" fillId="0" borderId="2">
      <alignment/>
      <protection locked="0"/>
    </xf>
    <xf numFmtId="178" fontId="8" fillId="0" borderId="0">
      <alignment/>
      <protection locked="0"/>
    </xf>
    <xf numFmtId="178" fontId="8" fillId="0" borderId="0">
      <alignment/>
      <protection locked="0"/>
    </xf>
    <xf numFmtId="17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16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21" fillId="9" borderId="3">
      <alignment/>
      <protection/>
    </xf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74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6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9" fontId="26" fillId="0" borderId="0" applyFill="0" applyBorder="0" applyAlignment="0" applyProtection="0"/>
    <xf numFmtId="189" fontId="3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189" fontId="29" fillId="0" borderId="0" applyFill="0" applyBorder="0" applyAlignment="0" applyProtection="0"/>
    <xf numFmtId="189" fontId="30" fillId="0" borderId="0" applyFill="0" applyBorder="0" applyAlignment="0" applyProtection="0"/>
    <xf numFmtId="189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2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0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74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91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74" fontId="4" fillId="0" borderId="0">
      <alignment vertical="top"/>
      <protection/>
    </xf>
    <xf numFmtId="174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92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1" fillId="0" borderId="6">
      <alignment horizontal="right"/>
      <protection locked="0"/>
    </xf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8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9" fontId="0" fillId="0" borderId="0" applyFont="0" applyAlignment="0"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04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74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43" fillId="0" borderId="0">
      <alignment horizontal="center" vertical="center" textRotation="90" wrapText="1"/>
      <protection/>
    </xf>
    <xf numFmtId="205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06" fontId="87" fillId="0" borderId="6">
      <alignment vertical="top" wrapText="1"/>
      <protection/>
    </xf>
    <xf numFmtId="4" fontId="88" fillId="0" borderId="6">
      <alignment horizontal="left" vertical="center"/>
      <protection/>
    </xf>
    <xf numFmtId="4" fontId="88" fillId="0" borderId="6">
      <alignment/>
      <protection/>
    </xf>
    <xf numFmtId="4" fontId="88" fillId="34" borderId="6">
      <alignment/>
      <protection/>
    </xf>
    <xf numFmtId="4" fontId="88" fillId="35" borderId="6">
      <alignment/>
      <protection/>
    </xf>
    <xf numFmtId="4" fontId="89" fillId="36" borderId="6">
      <alignment/>
      <protection/>
    </xf>
    <xf numFmtId="4" fontId="90" fillId="2" borderId="6">
      <alignment/>
      <protection/>
    </xf>
    <xf numFmtId="4" fontId="91" fillId="0" borderId="6">
      <alignment horizontal="center" wrapText="1"/>
      <protection/>
    </xf>
    <xf numFmtId="206" fontId="88" fillId="0" borderId="6">
      <alignment/>
      <protection/>
    </xf>
    <xf numFmtId="206" fontId="87" fillId="0" borderId="6">
      <alignment horizontal="center" vertical="center" wrapText="1"/>
      <protection/>
    </xf>
    <xf numFmtId="206" fontId="87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92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3" applyBorder="0">
      <alignment horizontal="center" vertical="center" wrapText="1"/>
      <protection/>
    </xf>
    <xf numFmtId="182" fontId="21" fillId="9" borderId="3">
      <alignment/>
      <protection/>
    </xf>
    <xf numFmtId="4" fontId="57" fillId="4" borderId="6" applyBorder="0">
      <alignment horizontal="right"/>
      <protection/>
    </xf>
    <xf numFmtId="49" fontId="96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76" fontId="53" fillId="3" borderId="0" applyFill="0">
      <alignment wrapText="1"/>
      <protection/>
    </xf>
    <xf numFmtId="0" fontId="94" fillId="0" borderId="0">
      <alignment horizontal="center" vertical="top" wrapText="1"/>
      <protection/>
    </xf>
    <xf numFmtId="0" fontId="97" fillId="0" borderId="0">
      <alignment horizontal="centerContinuous" vertical="center" wrapText="1"/>
      <protection/>
    </xf>
    <xf numFmtId="176" fontId="94" fillId="0" borderId="0">
      <alignment horizontal="center" vertical="top" wrapText="1"/>
      <protection/>
    </xf>
    <xf numFmtId="207" fontId="89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98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43" fillId="0" borderId="6">
      <alignment horizontal="right" vertical="top" wrapText="1"/>
      <protection/>
    </xf>
    <xf numFmtId="189" fontId="99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76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6" fontId="102" fillId="0" borderId="6">
      <alignment vertical="top"/>
      <protection/>
    </xf>
    <xf numFmtId="189" fontId="103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8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8" fontId="104" fillId="0" borderId="6">
      <alignment/>
      <protection/>
    </xf>
    <xf numFmtId="0" fontId="0" fillId="0" borderId="6" applyNumberFormat="0" applyFont="0" applyFill="0" applyAlignment="0" applyProtection="0"/>
    <xf numFmtId="3" fontId="105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6" fontId="1" fillId="0" borderId="0">
      <alignment/>
      <protection/>
    </xf>
    <xf numFmtId="49" fontId="99" fillId="0" borderId="0">
      <alignment/>
      <protection/>
    </xf>
    <xf numFmtId="49" fontId="106" fillId="0" borderId="0">
      <alignment vertical="top"/>
      <protection/>
    </xf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0" fillId="0" borderId="1">
      <alignment vertical="top" wrapText="1"/>
      <protection/>
    </xf>
    <xf numFmtId="21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4" fontId="7" fillId="0" borderId="0">
      <alignment/>
      <protection locked="0"/>
    </xf>
    <xf numFmtId="49" fontId="87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207" fontId="0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Alignment="1">
      <alignment/>
    </xf>
    <xf numFmtId="0" fontId="15" fillId="0" borderId="0" xfId="0" applyFont="1" applyAlignment="1">
      <alignment/>
    </xf>
    <xf numFmtId="0" fontId="76" fillId="0" borderId="0" xfId="0" applyFont="1" applyAlignment="1">
      <alignment/>
    </xf>
    <xf numFmtId="0" fontId="108" fillId="0" borderId="6" xfId="1775" applyFont="1" applyBorder="1" applyAlignment="1" applyProtection="1">
      <alignment horizontal="center" vertical="center" wrapText="1"/>
      <protection/>
    </xf>
    <xf numFmtId="0" fontId="76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4" fontId="108" fillId="0" borderId="6" xfId="0" applyNumberFormat="1" applyFont="1" applyFill="1" applyBorder="1" applyAlignment="1">
      <alignment horizontal="right" wrapText="1"/>
    </xf>
    <xf numFmtId="4" fontId="109" fillId="0" borderId="6" xfId="0" applyNumberFormat="1" applyFont="1" applyFill="1" applyBorder="1" applyAlignment="1">
      <alignment horizontal="right"/>
    </xf>
    <xf numFmtId="49" fontId="110" fillId="0" borderId="6" xfId="1774" applyNumberFormat="1" applyFont="1" applyBorder="1" applyAlignment="1" applyProtection="1">
      <alignment horizontal="left" vertical="center" wrapText="1" indent="1"/>
      <protection/>
    </xf>
    <xf numFmtId="2" fontId="110" fillId="0" borderId="6" xfId="0" applyNumberFormat="1" applyFont="1" applyFill="1" applyBorder="1" applyAlignment="1">
      <alignment horizontal="right" wrapText="1"/>
    </xf>
    <xf numFmtId="2" fontId="108" fillId="0" borderId="6" xfId="0" applyNumberFormat="1" applyFont="1" applyFill="1" applyBorder="1" applyAlignment="1">
      <alignment horizontal="right" wrapText="1"/>
    </xf>
    <xf numFmtId="2" fontId="111" fillId="0" borderId="6" xfId="0" applyNumberFormat="1" applyFont="1" applyFill="1" applyBorder="1" applyAlignment="1">
      <alignment horizontal="right"/>
    </xf>
    <xf numFmtId="4" fontId="110" fillId="0" borderId="6" xfId="0" applyNumberFormat="1" applyFont="1" applyFill="1" applyBorder="1" applyAlignment="1">
      <alignment horizontal="right" wrapText="1"/>
    </xf>
    <xf numFmtId="4" fontId="111" fillId="0" borderId="6" xfId="0" applyNumberFormat="1" applyFont="1" applyFill="1" applyBorder="1" applyAlignment="1">
      <alignment horizontal="right"/>
    </xf>
    <xf numFmtId="49" fontId="110" fillId="0" borderId="6" xfId="1775" applyNumberFormat="1" applyFont="1" applyBorder="1" applyAlignment="1" applyProtection="1">
      <alignment horizontal="left" vertical="center" wrapText="1" indent="1"/>
      <protection/>
    </xf>
    <xf numFmtId="4" fontId="15" fillId="0" borderId="6" xfId="0" applyNumberFormat="1" applyFont="1" applyBorder="1" applyAlignment="1">
      <alignment vertical="center" wrapText="1"/>
    </xf>
    <xf numFmtId="2" fontId="109" fillId="0" borderId="6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/>
    </xf>
    <xf numFmtId="49" fontId="108" fillId="0" borderId="6" xfId="1774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0" fontId="119" fillId="0" borderId="0" xfId="0" applyFont="1" applyAlignment="1">
      <alignment/>
    </xf>
    <xf numFmtId="0" fontId="76" fillId="0" borderId="6" xfId="0" applyFont="1" applyBorder="1" applyAlignment="1">
      <alignment/>
    </xf>
    <xf numFmtId="0" fontId="120" fillId="0" borderId="0" xfId="0" applyFont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7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08" fillId="0" borderId="6" xfId="1775" applyNumberFormat="1" applyFont="1" applyBorder="1" applyAlignment="1" applyProtection="1">
      <alignment horizontal="left" vertical="center" wrapText="1" indent="1"/>
      <protection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0" fontId="15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49" fontId="108" fillId="39" borderId="6" xfId="1775" applyNumberFormat="1" applyFont="1" applyFill="1" applyBorder="1" applyAlignment="1" applyProtection="1">
      <alignment horizontal="left" vertical="center" wrapText="1"/>
      <protection/>
    </xf>
    <xf numFmtId="4" fontId="108" fillId="39" borderId="6" xfId="0" applyNumberFormat="1" applyFont="1" applyFill="1" applyBorder="1" applyAlignment="1">
      <alignment horizontal="right" wrapText="1"/>
    </xf>
    <xf numFmtId="4" fontId="109" fillId="39" borderId="6" xfId="0" applyNumberFormat="1" applyFont="1" applyFill="1" applyBorder="1" applyAlignment="1">
      <alignment horizontal="right"/>
    </xf>
    <xf numFmtId="49" fontId="108" fillId="39" borderId="6" xfId="1774" applyNumberFormat="1" applyFont="1" applyFill="1" applyBorder="1" applyAlignment="1" applyProtection="1">
      <alignment vertical="center" wrapText="1"/>
      <protection/>
    </xf>
    <xf numFmtId="2" fontId="108" fillId="39" borderId="6" xfId="0" applyNumberFormat="1" applyFont="1" applyFill="1" applyBorder="1" applyAlignment="1">
      <alignment horizontal="right" wrapText="1"/>
    </xf>
    <xf numFmtId="2" fontId="109" fillId="39" borderId="6" xfId="0" applyNumberFormat="1" applyFont="1" applyFill="1" applyBorder="1" applyAlignment="1">
      <alignment horizontal="right"/>
    </xf>
    <xf numFmtId="2" fontId="76" fillId="39" borderId="6" xfId="0" applyNumberFormat="1" applyFont="1" applyFill="1" applyBorder="1" applyAlignment="1">
      <alignment vertical="center" wrapText="1"/>
    </xf>
    <xf numFmtId="0" fontId="122" fillId="0" borderId="6" xfId="0" applyFont="1" applyBorder="1" applyAlignment="1">
      <alignment/>
    </xf>
    <xf numFmtId="221" fontId="110" fillId="0" borderId="6" xfId="0" applyNumberFormat="1" applyFont="1" applyBorder="1" applyAlignment="1">
      <alignment/>
    </xf>
    <xf numFmtId="221" fontId="108" fillId="0" borderId="6" xfId="0" applyNumberFormat="1" applyFont="1" applyBorder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221" fontId="15" fillId="0" borderId="0" xfId="0" applyNumberFormat="1" applyFont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38" borderId="6" xfId="0" applyFont="1" applyFill="1" applyBorder="1" applyAlignment="1">
      <alignment horizontal="left" vertical="top" wrapText="1"/>
    </xf>
    <xf numFmtId="0" fontId="121" fillId="0" borderId="6" xfId="0" applyFont="1" applyBorder="1" applyAlignment="1">
      <alignment horizontal="center" vertical="top" wrapText="1"/>
    </xf>
    <xf numFmtId="10" fontId="15" fillId="0" borderId="6" xfId="0" applyNumberFormat="1" applyFont="1" applyBorder="1" applyAlignment="1">
      <alignment horizontal="center" vertical="center" wrapText="1"/>
    </xf>
    <xf numFmtId="0" fontId="121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/>
    </xf>
    <xf numFmtId="0" fontId="124" fillId="0" borderId="16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9" fillId="39" borderId="0" xfId="0" applyFont="1" applyFill="1" applyAlignment="1">
      <alignment horizontal="left"/>
    </xf>
    <xf numFmtId="0" fontId="112" fillId="39" borderId="6" xfId="0" applyFont="1" applyFill="1" applyBorder="1" applyAlignment="1">
      <alignment horizontal="center" vertical="center" wrapText="1"/>
    </xf>
  </cellXfs>
  <cellStyles count="201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2" xfId="1166"/>
    <cellStyle name="Normal 2 2" xfId="1167"/>
    <cellStyle name="Normal 2 3" xfId="1168"/>
    <cellStyle name="normal 3" xfId="1169"/>
    <cellStyle name="normal 4" xfId="1170"/>
    <cellStyle name="normal 5" xfId="1171"/>
    <cellStyle name="normal 6" xfId="1172"/>
    <cellStyle name="normal 7" xfId="1173"/>
    <cellStyle name="normal 8" xfId="1174"/>
    <cellStyle name="normal 9" xfId="1175"/>
    <cellStyle name="Normal." xfId="1176"/>
    <cellStyle name="Normal_06_9m" xfId="1177"/>
    <cellStyle name="Normal1" xfId="1178"/>
    <cellStyle name="Normal2" xfId="1179"/>
    <cellStyle name="NormalGB" xfId="1180"/>
    <cellStyle name="Normalny_24. 02. 97." xfId="1181"/>
    <cellStyle name="normбlnм_laroux" xfId="1182"/>
    <cellStyle name="Note" xfId="1183"/>
    <cellStyle name="number" xfId="1184"/>
    <cellStyle name="Ôčíŕíńîâűé [0]_(ňŕá 3č)" xfId="1185"/>
    <cellStyle name="Ôčíŕíńîâűé_(ňŕá 3č)" xfId="1186"/>
    <cellStyle name="Option" xfId="1187"/>
    <cellStyle name="Òûñÿ÷è [0]_cogs" xfId="1188"/>
    <cellStyle name="Òûñÿ÷è_cogs" xfId="1189"/>
    <cellStyle name="Output" xfId="1190"/>
    <cellStyle name="Page Number" xfId="1191"/>
    <cellStyle name="pb_page_heading_LS" xfId="1192"/>
    <cellStyle name="Percent_RS_Lianozovo-Samara_9m01" xfId="1193"/>
    <cellStyle name="Percent1" xfId="1194"/>
    <cellStyle name="Piug" xfId="1195"/>
    <cellStyle name="Plug" xfId="1196"/>
    <cellStyle name="Price_Body" xfId="1197"/>
    <cellStyle name="prochrek" xfId="1198"/>
    <cellStyle name="Protected" xfId="1199"/>
    <cellStyle name="Salomon Logo" xfId="1200"/>
    <cellStyle name="SAPBEXaggData" xfId="1201"/>
    <cellStyle name="SAPBEXaggDataEmph" xfId="1202"/>
    <cellStyle name="SAPBEXaggItem" xfId="1203"/>
    <cellStyle name="SAPBEXaggItemX" xfId="1204"/>
    <cellStyle name="SAPBEXchaText" xfId="1205"/>
    <cellStyle name="SAPBEXexcBad7" xfId="1206"/>
    <cellStyle name="SAPBEXexcBad8" xfId="1207"/>
    <cellStyle name="SAPBEXexcBad9" xfId="1208"/>
    <cellStyle name="SAPBEXexcCritical4" xfId="1209"/>
    <cellStyle name="SAPBEXexcCritical5" xfId="1210"/>
    <cellStyle name="SAPBEXexcCritical6" xfId="1211"/>
    <cellStyle name="SAPBEXexcGood1" xfId="1212"/>
    <cellStyle name="SAPBEXexcGood2" xfId="1213"/>
    <cellStyle name="SAPBEXexcGood3" xfId="1214"/>
    <cellStyle name="SAPBEXfilterDrill" xfId="1215"/>
    <cellStyle name="SAPBEXfilterItem" xfId="1216"/>
    <cellStyle name="SAPBEXfilterText" xfId="1217"/>
    <cellStyle name="SAPBEXformats" xfId="1218"/>
    <cellStyle name="SAPBEXheaderItem" xfId="1219"/>
    <cellStyle name="SAPBEXheaderText" xfId="1220"/>
    <cellStyle name="SAPBEXHLevel0" xfId="1221"/>
    <cellStyle name="SAPBEXHLevel0X" xfId="1222"/>
    <cellStyle name="SAPBEXHLevel1" xfId="1223"/>
    <cellStyle name="SAPBEXHLevel1X" xfId="1224"/>
    <cellStyle name="SAPBEXHLevel2" xfId="1225"/>
    <cellStyle name="SAPBEXHLevel2X" xfId="1226"/>
    <cellStyle name="SAPBEXHLevel3" xfId="1227"/>
    <cellStyle name="SAPBEXHLevel3X" xfId="1228"/>
    <cellStyle name="SAPBEXinputData" xfId="1229"/>
    <cellStyle name="SAPBEXresData" xfId="1230"/>
    <cellStyle name="SAPBEXresDataEmph" xfId="1231"/>
    <cellStyle name="SAPBEXresItem" xfId="1232"/>
    <cellStyle name="SAPBEXresItemX" xfId="1233"/>
    <cellStyle name="SAPBEXstdData" xfId="1234"/>
    <cellStyle name="SAPBEXstdDataEmph" xfId="1235"/>
    <cellStyle name="SAPBEXstdItem" xfId="1236"/>
    <cellStyle name="SAPBEXstdItemX" xfId="1237"/>
    <cellStyle name="SAPBEXtitle" xfId="1238"/>
    <cellStyle name="SAPBEXundefined" xfId="1239"/>
    <cellStyle name="st1" xfId="1240"/>
    <cellStyle name="Standard_NEGS" xfId="1241"/>
    <cellStyle name="Style 1" xfId="1242"/>
    <cellStyle name="Table Head" xfId="1243"/>
    <cellStyle name="Table Head Aligned" xfId="1244"/>
    <cellStyle name="Table Head Blue" xfId="1245"/>
    <cellStyle name="Table Head Green" xfId="1246"/>
    <cellStyle name="Table Head_Val_Sum_Graph" xfId="1247"/>
    <cellStyle name="Table Heading" xfId="1248"/>
    <cellStyle name="Table Heading 2" xfId="1249"/>
    <cellStyle name="Table Heading_46EP.2012(v0.1)" xfId="1250"/>
    <cellStyle name="Table Text" xfId="1251"/>
    <cellStyle name="Table Title" xfId="1252"/>
    <cellStyle name="Table Units" xfId="1253"/>
    <cellStyle name="Table_Header" xfId="1254"/>
    <cellStyle name="Text" xfId="1255"/>
    <cellStyle name="Text 1" xfId="1256"/>
    <cellStyle name="Text Head" xfId="1257"/>
    <cellStyle name="Text Head 1" xfId="1258"/>
    <cellStyle name="Title" xfId="1259"/>
    <cellStyle name="Total" xfId="1260"/>
    <cellStyle name="TotalCurrency" xfId="1261"/>
    <cellStyle name="Underline_Single" xfId="1262"/>
    <cellStyle name="Unit" xfId="1263"/>
    <cellStyle name="Warning Text" xfId="1264"/>
    <cellStyle name="year" xfId="1265"/>
    <cellStyle name="Акцент1" xfId="1266"/>
    <cellStyle name="Акцент1 2" xfId="1267"/>
    <cellStyle name="Акцент1 2 2" xfId="1268"/>
    <cellStyle name="Акцент1 3" xfId="1269"/>
    <cellStyle name="Акцент1 3 2" xfId="1270"/>
    <cellStyle name="Акцент1 4" xfId="1271"/>
    <cellStyle name="Акцент1 4 2" xfId="1272"/>
    <cellStyle name="Акцент1 5" xfId="1273"/>
    <cellStyle name="Акцент1 5 2" xfId="1274"/>
    <cellStyle name="Акцент1 6" xfId="1275"/>
    <cellStyle name="Акцент1 6 2" xfId="1276"/>
    <cellStyle name="Акцент1 7" xfId="1277"/>
    <cellStyle name="Акцент1 7 2" xfId="1278"/>
    <cellStyle name="Акцент1 8" xfId="1279"/>
    <cellStyle name="Акцент1 8 2" xfId="1280"/>
    <cellStyle name="Акцент1 9" xfId="1281"/>
    <cellStyle name="Акцент1 9 2" xfId="1282"/>
    <cellStyle name="Акцент2" xfId="1283"/>
    <cellStyle name="Акцент2 2" xfId="1284"/>
    <cellStyle name="Акцент2 2 2" xfId="1285"/>
    <cellStyle name="Акцент2 3" xfId="1286"/>
    <cellStyle name="Акцент2 3 2" xfId="1287"/>
    <cellStyle name="Акцент2 4" xfId="1288"/>
    <cellStyle name="Акцент2 4 2" xfId="1289"/>
    <cellStyle name="Акцент2 5" xfId="1290"/>
    <cellStyle name="Акцент2 5 2" xfId="1291"/>
    <cellStyle name="Акцент2 6" xfId="1292"/>
    <cellStyle name="Акцент2 6 2" xfId="1293"/>
    <cellStyle name="Акцент2 7" xfId="1294"/>
    <cellStyle name="Акцент2 7 2" xfId="1295"/>
    <cellStyle name="Акцент2 8" xfId="1296"/>
    <cellStyle name="Акцент2 8 2" xfId="1297"/>
    <cellStyle name="Акцент2 9" xfId="1298"/>
    <cellStyle name="Акцент2 9 2" xfId="1299"/>
    <cellStyle name="Акцент3" xfId="1300"/>
    <cellStyle name="Акцент3 2" xfId="1301"/>
    <cellStyle name="Акцент3 2 2" xfId="1302"/>
    <cellStyle name="Акцент3 3" xfId="1303"/>
    <cellStyle name="Акцент3 3 2" xfId="1304"/>
    <cellStyle name="Акцент3 4" xfId="1305"/>
    <cellStyle name="Акцент3 4 2" xfId="1306"/>
    <cellStyle name="Акцент3 5" xfId="1307"/>
    <cellStyle name="Акцент3 5 2" xfId="1308"/>
    <cellStyle name="Акцент3 6" xfId="1309"/>
    <cellStyle name="Акцент3 6 2" xfId="1310"/>
    <cellStyle name="Акцент3 7" xfId="1311"/>
    <cellStyle name="Акцент3 7 2" xfId="1312"/>
    <cellStyle name="Акцент3 8" xfId="1313"/>
    <cellStyle name="Акцент3 8 2" xfId="1314"/>
    <cellStyle name="Акцент3 9" xfId="1315"/>
    <cellStyle name="Акцент3 9 2" xfId="1316"/>
    <cellStyle name="Акцент4" xfId="1317"/>
    <cellStyle name="Акцент4 2" xfId="1318"/>
    <cellStyle name="Акцент4 2 2" xfId="1319"/>
    <cellStyle name="Акцент4 3" xfId="1320"/>
    <cellStyle name="Акцент4 3 2" xfId="1321"/>
    <cellStyle name="Акцент4 4" xfId="1322"/>
    <cellStyle name="Акцент4 4 2" xfId="1323"/>
    <cellStyle name="Акцент4 5" xfId="1324"/>
    <cellStyle name="Акцент4 5 2" xfId="1325"/>
    <cellStyle name="Акцент4 6" xfId="1326"/>
    <cellStyle name="Акцент4 6 2" xfId="1327"/>
    <cellStyle name="Акцент4 7" xfId="1328"/>
    <cellStyle name="Акцент4 7 2" xfId="1329"/>
    <cellStyle name="Акцент4 8" xfId="1330"/>
    <cellStyle name="Акцент4 8 2" xfId="1331"/>
    <cellStyle name="Акцент4 9" xfId="1332"/>
    <cellStyle name="Акцент4 9 2" xfId="1333"/>
    <cellStyle name="Акцент5" xfId="1334"/>
    <cellStyle name="Акцент5 2" xfId="1335"/>
    <cellStyle name="Акцент5 2 2" xfId="1336"/>
    <cellStyle name="Акцент5 3" xfId="1337"/>
    <cellStyle name="Акцент5 3 2" xfId="1338"/>
    <cellStyle name="Акцент5 4" xfId="1339"/>
    <cellStyle name="Акцент5 4 2" xfId="1340"/>
    <cellStyle name="Акцент5 5" xfId="1341"/>
    <cellStyle name="Акцент5 5 2" xfId="1342"/>
    <cellStyle name="Акцент5 6" xfId="1343"/>
    <cellStyle name="Акцент5 6 2" xfId="1344"/>
    <cellStyle name="Акцент5 7" xfId="1345"/>
    <cellStyle name="Акцент5 7 2" xfId="1346"/>
    <cellStyle name="Акцент5 8" xfId="1347"/>
    <cellStyle name="Акцент5 8 2" xfId="1348"/>
    <cellStyle name="Акцент5 9" xfId="1349"/>
    <cellStyle name="Акцент5 9 2" xfId="1350"/>
    <cellStyle name="Акцент6" xfId="1351"/>
    <cellStyle name="Акцент6 2" xfId="1352"/>
    <cellStyle name="Акцент6 2 2" xfId="1353"/>
    <cellStyle name="Акцент6 3" xfId="1354"/>
    <cellStyle name="Акцент6 3 2" xfId="1355"/>
    <cellStyle name="Акцент6 4" xfId="1356"/>
    <cellStyle name="Акцент6 4 2" xfId="1357"/>
    <cellStyle name="Акцент6 5" xfId="1358"/>
    <cellStyle name="Акцент6 5 2" xfId="1359"/>
    <cellStyle name="Акцент6 6" xfId="1360"/>
    <cellStyle name="Акцент6 6 2" xfId="1361"/>
    <cellStyle name="Акцент6 7" xfId="1362"/>
    <cellStyle name="Акцент6 7 2" xfId="1363"/>
    <cellStyle name="Акцент6 8" xfId="1364"/>
    <cellStyle name="Акцент6 8 2" xfId="1365"/>
    <cellStyle name="Акцент6 9" xfId="1366"/>
    <cellStyle name="Акцент6 9 2" xfId="1367"/>
    <cellStyle name="Беззащитный" xfId="1368"/>
    <cellStyle name="Ввод " xfId="1369"/>
    <cellStyle name="Ввод  2" xfId="1370"/>
    <cellStyle name="Ввод  2 2" xfId="1371"/>
    <cellStyle name="Ввод  2_46EE.2011(v1.0)" xfId="1372"/>
    <cellStyle name="Ввод  3" xfId="1373"/>
    <cellStyle name="Ввод  3 2" xfId="1374"/>
    <cellStyle name="Ввод  3_46EE.2011(v1.0)" xfId="1375"/>
    <cellStyle name="Ввод  4" xfId="1376"/>
    <cellStyle name="Ввод  4 2" xfId="1377"/>
    <cellStyle name="Ввод  4_46EE.2011(v1.0)" xfId="1378"/>
    <cellStyle name="Ввод  5" xfId="1379"/>
    <cellStyle name="Ввод  5 2" xfId="1380"/>
    <cellStyle name="Ввод  5_46EE.2011(v1.0)" xfId="1381"/>
    <cellStyle name="Ввод  6" xfId="1382"/>
    <cellStyle name="Ввод  6 2" xfId="1383"/>
    <cellStyle name="Ввод  6_46EE.2011(v1.0)" xfId="1384"/>
    <cellStyle name="Ввод  7" xfId="1385"/>
    <cellStyle name="Ввод  7 2" xfId="1386"/>
    <cellStyle name="Ввод  7_46EE.2011(v1.0)" xfId="1387"/>
    <cellStyle name="Ввод  8" xfId="1388"/>
    <cellStyle name="Ввод  8 2" xfId="1389"/>
    <cellStyle name="Ввод  8_46EE.2011(v1.0)" xfId="1390"/>
    <cellStyle name="Ввод  9" xfId="1391"/>
    <cellStyle name="Ввод  9 2" xfId="1392"/>
    <cellStyle name="Ввод  9_46EE.2011(v1.0)" xfId="1393"/>
    <cellStyle name="Верт. заголовок" xfId="1394"/>
    <cellStyle name="Вес_продукта" xfId="1395"/>
    <cellStyle name="Вывод" xfId="1396"/>
    <cellStyle name="Вывод 2" xfId="1397"/>
    <cellStyle name="Вывод 2 2" xfId="1398"/>
    <cellStyle name="Вывод 2_46EE.2011(v1.0)" xfId="1399"/>
    <cellStyle name="Вывод 3" xfId="1400"/>
    <cellStyle name="Вывод 3 2" xfId="1401"/>
    <cellStyle name="Вывод 3_46EE.2011(v1.0)" xfId="1402"/>
    <cellStyle name="Вывод 4" xfId="1403"/>
    <cellStyle name="Вывод 4 2" xfId="1404"/>
    <cellStyle name="Вывод 4_46EE.2011(v1.0)" xfId="1405"/>
    <cellStyle name="Вывод 5" xfId="1406"/>
    <cellStyle name="Вывод 5 2" xfId="1407"/>
    <cellStyle name="Вывод 5_46EE.2011(v1.0)" xfId="1408"/>
    <cellStyle name="Вывод 6" xfId="1409"/>
    <cellStyle name="Вывод 6 2" xfId="1410"/>
    <cellStyle name="Вывод 6_46EE.2011(v1.0)" xfId="1411"/>
    <cellStyle name="Вывод 7" xfId="1412"/>
    <cellStyle name="Вывод 7 2" xfId="1413"/>
    <cellStyle name="Вывод 7_46EE.2011(v1.0)" xfId="1414"/>
    <cellStyle name="Вывод 8" xfId="1415"/>
    <cellStyle name="Вывод 8 2" xfId="1416"/>
    <cellStyle name="Вывод 8_46EE.2011(v1.0)" xfId="1417"/>
    <cellStyle name="Вывод 9" xfId="1418"/>
    <cellStyle name="Вывод 9 2" xfId="1419"/>
    <cellStyle name="Вывод 9_46EE.2011(v1.0)" xfId="1420"/>
    <cellStyle name="Вычисление" xfId="1421"/>
    <cellStyle name="Вычисление 2" xfId="1422"/>
    <cellStyle name="Вычисление 2 2" xfId="1423"/>
    <cellStyle name="Вычисление 2_46EE.2011(v1.0)" xfId="1424"/>
    <cellStyle name="Вычисление 3" xfId="1425"/>
    <cellStyle name="Вычисление 3 2" xfId="1426"/>
    <cellStyle name="Вычисление 3_46EE.2011(v1.0)" xfId="1427"/>
    <cellStyle name="Вычисление 4" xfId="1428"/>
    <cellStyle name="Вычисление 4 2" xfId="1429"/>
    <cellStyle name="Вычисление 4_46EE.2011(v1.0)" xfId="1430"/>
    <cellStyle name="Вычисление 5" xfId="1431"/>
    <cellStyle name="Вычисление 5 2" xfId="1432"/>
    <cellStyle name="Вычисление 5_46EE.2011(v1.0)" xfId="1433"/>
    <cellStyle name="Вычисление 6" xfId="1434"/>
    <cellStyle name="Вычисление 6 2" xfId="1435"/>
    <cellStyle name="Вычисление 6_46EE.2011(v1.0)" xfId="1436"/>
    <cellStyle name="Вычисление 7" xfId="1437"/>
    <cellStyle name="Вычисление 7 2" xfId="1438"/>
    <cellStyle name="Вычисление 7_46EE.2011(v1.0)" xfId="1439"/>
    <cellStyle name="Вычисление 8" xfId="1440"/>
    <cellStyle name="Вычисление 8 2" xfId="1441"/>
    <cellStyle name="Вычисление 8_46EE.2011(v1.0)" xfId="1442"/>
    <cellStyle name="Вычисление 9" xfId="1443"/>
    <cellStyle name="Вычисление 9 2" xfId="1444"/>
    <cellStyle name="Вычисление 9_46EE.2011(v1.0)" xfId="1445"/>
    <cellStyle name="Hyperlink" xfId="1446"/>
    <cellStyle name="Гиперссылка 2" xfId="1447"/>
    <cellStyle name="Гиперссылка 3" xfId="1448"/>
    <cellStyle name="Гиперссылка 4" xfId="1449"/>
    <cellStyle name="Группа" xfId="1450"/>
    <cellStyle name="Группа 0" xfId="1451"/>
    <cellStyle name="Группа 1" xfId="1452"/>
    <cellStyle name="Группа 2" xfId="1453"/>
    <cellStyle name="Группа 3" xfId="1454"/>
    <cellStyle name="Группа 4" xfId="1455"/>
    <cellStyle name="Группа 5" xfId="1456"/>
    <cellStyle name="Группа 6" xfId="1457"/>
    <cellStyle name="Группа 7" xfId="1458"/>
    <cellStyle name="Группа 8" xfId="1459"/>
    <cellStyle name="Группа_additional slides_04.12.03 _1" xfId="1460"/>
    <cellStyle name="ДАТА" xfId="1461"/>
    <cellStyle name="ДАТА 2" xfId="1462"/>
    <cellStyle name="ДАТА 3" xfId="1463"/>
    <cellStyle name="ДАТА 4" xfId="1464"/>
    <cellStyle name="ДАТА 5" xfId="1465"/>
    <cellStyle name="ДАТА 6" xfId="1466"/>
    <cellStyle name="ДАТА 7" xfId="1467"/>
    <cellStyle name="ДАТА 8" xfId="1468"/>
    <cellStyle name="ДАТА 9" xfId="1469"/>
    <cellStyle name="ДАТА_1" xfId="1470"/>
    <cellStyle name="Currency" xfId="1471"/>
    <cellStyle name="Currency [0]" xfId="1472"/>
    <cellStyle name="Денежный 2" xfId="1473"/>
    <cellStyle name="Денежный 2 2" xfId="1474"/>
    <cellStyle name="Денежный 2_INDEX.STATION.2012(v1.0)_" xfId="1475"/>
    <cellStyle name="Заголовок" xfId="1476"/>
    <cellStyle name="Заголовок 1" xfId="1477"/>
    <cellStyle name="Заголовок 1 2" xfId="1478"/>
    <cellStyle name="Заголовок 1 2 2" xfId="1479"/>
    <cellStyle name="Заголовок 1 2_46EE.2011(v1.0)" xfId="1480"/>
    <cellStyle name="Заголовок 1 3" xfId="1481"/>
    <cellStyle name="Заголовок 1 3 2" xfId="1482"/>
    <cellStyle name="Заголовок 1 3_46EE.2011(v1.0)" xfId="1483"/>
    <cellStyle name="Заголовок 1 4" xfId="1484"/>
    <cellStyle name="Заголовок 1 4 2" xfId="1485"/>
    <cellStyle name="Заголовок 1 4_46EE.2011(v1.0)" xfId="1486"/>
    <cellStyle name="Заголовок 1 5" xfId="1487"/>
    <cellStyle name="Заголовок 1 5 2" xfId="1488"/>
    <cellStyle name="Заголовок 1 5_46EE.2011(v1.0)" xfId="1489"/>
    <cellStyle name="Заголовок 1 6" xfId="1490"/>
    <cellStyle name="Заголовок 1 6 2" xfId="1491"/>
    <cellStyle name="Заголовок 1 6_46EE.2011(v1.0)" xfId="1492"/>
    <cellStyle name="Заголовок 1 7" xfId="1493"/>
    <cellStyle name="Заголовок 1 7 2" xfId="1494"/>
    <cellStyle name="Заголовок 1 7_46EE.2011(v1.0)" xfId="1495"/>
    <cellStyle name="Заголовок 1 8" xfId="1496"/>
    <cellStyle name="Заголовок 1 8 2" xfId="1497"/>
    <cellStyle name="Заголовок 1 8_46EE.2011(v1.0)" xfId="1498"/>
    <cellStyle name="Заголовок 1 9" xfId="1499"/>
    <cellStyle name="Заголовок 1 9 2" xfId="1500"/>
    <cellStyle name="Заголовок 1 9_46EE.2011(v1.0)" xfId="1501"/>
    <cellStyle name="Заголовок 2" xfId="1502"/>
    <cellStyle name="Заголовок 2 2" xfId="1503"/>
    <cellStyle name="Заголовок 2 2 2" xfId="1504"/>
    <cellStyle name="Заголовок 2 2_46EE.2011(v1.0)" xfId="1505"/>
    <cellStyle name="Заголовок 2 3" xfId="1506"/>
    <cellStyle name="Заголовок 2 3 2" xfId="1507"/>
    <cellStyle name="Заголовок 2 3_46EE.2011(v1.0)" xfId="1508"/>
    <cellStyle name="Заголовок 2 4" xfId="1509"/>
    <cellStyle name="Заголовок 2 4 2" xfId="1510"/>
    <cellStyle name="Заголовок 2 4_46EE.2011(v1.0)" xfId="1511"/>
    <cellStyle name="Заголовок 2 5" xfId="1512"/>
    <cellStyle name="Заголовок 2 5 2" xfId="1513"/>
    <cellStyle name="Заголовок 2 5_46EE.2011(v1.0)" xfId="1514"/>
    <cellStyle name="Заголовок 2 6" xfId="1515"/>
    <cellStyle name="Заголовок 2 6 2" xfId="1516"/>
    <cellStyle name="Заголовок 2 6_46EE.2011(v1.0)" xfId="1517"/>
    <cellStyle name="Заголовок 2 7" xfId="1518"/>
    <cellStyle name="Заголовок 2 7 2" xfId="1519"/>
    <cellStyle name="Заголовок 2 7_46EE.2011(v1.0)" xfId="1520"/>
    <cellStyle name="Заголовок 2 8" xfId="1521"/>
    <cellStyle name="Заголовок 2 8 2" xfId="1522"/>
    <cellStyle name="Заголовок 2 8_46EE.2011(v1.0)" xfId="1523"/>
    <cellStyle name="Заголовок 2 9" xfId="1524"/>
    <cellStyle name="Заголовок 2 9 2" xfId="1525"/>
    <cellStyle name="Заголовок 2 9_46EE.2011(v1.0)" xfId="1526"/>
    <cellStyle name="Заголовок 3" xfId="1527"/>
    <cellStyle name="Заголовок 3 2" xfId="1528"/>
    <cellStyle name="Заголовок 3 2 2" xfId="1529"/>
    <cellStyle name="Заголовок 3 2_46EE.2011(v1.0)" xfId="1530"/>
    <cellStyle name="Заголовок 3 3" xfId="1531"/>
    <cellStyle name="Заголовок 3 3 2" xfId="1532"/>
    <cellStyle name="Заголовок 3 3_46EE.2011(v1.0)" xfId="1533"/>
    <cellStyle name="Заголовок 3 4" xfId="1534"/>
    <cellStyle name="Заголовок 3 4 2" xfId="1535"/>
    <cellStyle name="Заголовок 3 4_46EE.2011(v1.0)" xfId="1536"/>
    <cellStyle name="Заголовок 3 5" xfId="1537"/>
    <cellStyle name="Заголовок 3 5 2" xfId="1538"/>
    <cellStyle name="Заголовок 3 5_46EE.2011(v1.0)" xfId="1539"/>
    <cellStyle name="Заголовок 3 6" xfId="1540"/>
    <cellStyle name="Заголовок 3 6 2" xfId="1541"/>
    <cellStyle name="Заголовок 3 6_46EE.2011(v1.0)" xfId="1542"/>
    <cellStyle name="Заголовок 3 7" xfId="1543"/>
    <cellStyle name="Заголовок 3 7 2" xfId="1544"/>
    <cellStyle name="Заголовок 3 7_46EE.2011(v1.0)" xfId="1545"/>
    <cellStyle name="Заголовок 3 8" xfId="1546"/>
    <cellStyle name="Заголовок 3 8 2" xfId="1547"/>
    <cellStyle name="Заголовок 3 8_46EE.2011(v1.0)" xfId="1548"/>
    <cellStyle name="Заголовок 3 9" xfId="1549"/>
    <cellStyle name="Заголовок 3 9 2" xfId="1550"/>
    <cellStyle name="Заголовок 3 9_46EE.2011(v1.0)" xfId="1551"/>
    <cellStyle name="Заголовок 4" xfId="1552"/>
    <cellStyle name="Заголовок 4 2" xfId="1553"/>
    <cellStyle name="Заголовок 4 2 2" xfId="1554"/>
    <cellStyle name="Заголовок 4 3" xfId="1555"/>
    <cellStyle name="Заголовок 4 3 2" xfId="1556"/>
    <cellStyle name="Заголовок 4 4" xfId="1557"/>
    <cellStyle name="Заголовок 4 4 2" xfId="1558"/>
    <cellStyle name="Заголовок 4 5" xfId="1559"/>
    <cellStyle name="Заголовок 4 5 2" xfId="1560"/>
    <cellStyle name="Заголовок 4 6" xfId="1561"/>
    <cellStyle name="Заголовок 4 6 2" xfId="1562"/>
    <cellStyle name="Заголовок 4 7" xfId="1563"/>
    <cellStyle name="Заголовок 4 7 2" xfId="1564"/>
    <cellStyle name="Заголовок 4 8" xfId="1565"/>
    <cellStyle name="Заголовок 4 8 2" xfId="1566"/>
    <cellStyle name="Заголовок 4 9" xfId="1567"/>
    <cellStyle name="Заголовок 4 9 2" xfId="1568"/>
    <cellStyle name="ЗАГОЛОВОК1" xfId="1569"/>
    <cellStyle name="ЗАГОЛОВОК2" xfId="1570"/>
    <cellStyle name="ЗаголовокСтолбца" xfId="1571"/>
    <cellStyle name="Защитный" xfId="1572"/>
    <cellStyle name="Значение" xfId="1573"/>
    <cellStyle name="Зоголовок" xfId="1574"/>
    <cellStyle name="Итог" xfId="1575"/>
    <cellStyle name="Итог 2" xfId="1576"/>
    <cellStyle name="Итог 2 2" xfId="1577"/>
    <cellStyle name="Итог 2_46EE.2011(v1.0)" xfId="1578"/>
    <cellStyle name="Итог 3" xfId="1579"/>
    <cellStyle name="Итог 3 2" xfId="1580"/>
    <cellStyle name="Итог 3_46EE.2011(v1.0)" xfId="1581"/>
    <cellStyle name="Итог 4" xfId="1582"/>
    <cellStyle name="Итог 4 2" xfId="1583"/>
    <cellStyle name="Итог 4_46EE.2011(v1.0)" xfId="1584"/>
    <cellStyle name="Итог 5" xfId="1585"/>
    <cellStyle name="Итог 5 2" xfId="1586"/>
    <cellStyle name="Итог 5_46EE.2011(v1.0)" xfId="1587"/>
    <cellStyle name="Итог 6" xfId="1588"/>
    <cellStyle name="Итог 6 2" xfId="1589"/>
    <cellStyle name="Итог 6_46EE.2011(v1.0)" xfId="1590"/>
    <cellStyle name="Итог 7" xfId="1591"/>
    <cellStyle name="Итог 7 2" xfId="1592"/>
    <cellStyle name="Итог 7_46EE.2011(v1.0)" xfId="1593"/>
    <cellStyle name="Итог 8" xfId="1594"/>
    <cellStyle name="Итог 8 2" xfId="1595"/>
    <cellStyle name="Итог 8_46EE.2011(v1.0)" xfId="1596"/>
    <cellStyle name="Итог 9" xfId="1597"/>
    <cellStyle name="Итог 9 2" xfId="1598"/>
    <cellStyle name="Итог 9_46EE.2011(v1.0)" xfId="1599"/>
    <cellStyle name="Итого" xfId="1600"/>
    <cellStyle name="ИТОГОВЫЙ" xfId="1601"/>
    <cellStyle name="ИТОГОВЫЙ 2" xfId="1602"/>
    <cellStyle name="ИТОГОВЫЙ 3" xfId="1603"/>
    <cellStyle name="ИТОГОВЫЙ 4" xfId="1604"/>
    <cellStyle name="ИТОГОВЫЙ 5" xfId="1605"/>
    <cellStyle name="ИТОГОВЫЙ 6" xfId="1606"/>
    <cellStyle name="ИТОГОВЫЙ 7" xfId="1607"/>
    <cellStyle name="ИТОГОВЫЙ 8" xfId="1608"/>
    <cellStyle name="ИТОГОВЫЙ 9" xfId="1609"/>
    <cellStyle name="ИТОГОВЫЙ_1" xfId="1610"/>
    <cellStyle name="Контрольная ячейка" xfId="1611"/>
    <cellStyle name="Контрольная ячейка 2" xfId="1612"/>
    <cellStyle name="Контрольная ячейка 2 2" xfId="1613"/>
    <cellStyle name="Контрольная ячейка 2_46EE.2011(v1.0)" xfId="1614"/>
    <cellStyle name="Контрольная ячейка 3" xfId="1615"/>
    <cellStyle name="Контрольная ячейка 3 2" xfId="1616"/>
    <cellStyle name="Контрольная ячейка 3_46EE.2011(v1.0)" xfId="1617"/>
    <cellStyle name="Контрольная ячейка 4" xfId="1618"/>
    <cellStyle name="Контрольная ячейка 4 2" xfId="1619"/>
    <cellStyle name="Контрольная ячейка 4_46EE.2011(v1.0)" xfId="1620"/>
    <cellStyle name="Контрольная ячейка 5" xfId="1621"/>
    <cellStyle name="Контрольная ячейка 5 2" xfId="1622"/>
    <cellStyle name="Контрольная ячейка 5_46EE.2011(v1.0)" xfId="1623"/>
    <cellStyle name="Контрольная ячейка 6" xfId="1624"/>
    <cellStyle name="Контрольная ячейка 6 2" xfId="1625"/>
    <cellStyle name="Контрольная ячейка 6_46EE.2011(v1.0)" xfId="1626"/>
    <cellStyle name="Контрольная ячейка 7" xfId="1627"/>
    <cellStyle name="Контрольная ячейка 7 2" xfId="1628"/>
    <cellStyle name="Контрольная ячейка 7_46EE.2011(v1.0)" xfId="1629"/>
    <cellStyle name="Контрольная ячейка 8" xfId="1630"/>
    <cellStyle name="Контрольная ячейка 8 2" xfId="1631"/>
    <cellStyle name="Контрольная ячейка 8_46EE.2011(v1.0)" xfId="1632"/>
    <cellStyle name="Контрольная ячейка 9" xfId="1633"/>
    <cellStyle name="Контрольная ячейка 9 2" xfId="1634"/>
    <cellStyle name="Контрольная ячейка 9_46EE.2011(v1.0)" xfId="1635"/>
    <cellStyle name="Миша (бланки отчетности)" xfId="1636"/>
    <cellStyle name="Мои наименования показателей" xfId="1637"/>
    <cellStyle name="Мои наименования показателей 2" xfId="1638"/>
    <cellStyle name="Мои наименования показателей 2 2" xfId="1639"/>
    <cellStyle name="Мои наименования показателей 2 3" xfId="1640"/>
    <cellStyle name="Мои наименования показателей 2 4" xfId="1641"/>
    <cellStyle name="Мои наименования показателей 2 5" xfId="1642"/>
    <cellStyle name="Мои наименования показателей 2 6" xfId="1643"/>
    <cellStyle name="Мои наименования показателей 2 7" xfId="1644"/>
    <cellStyle name="Мои наименования показателей 2 8" xfId="1645"/>
    <cellStyle name="Мои наименования показателей 2 9" xfId="1646"/>
    <cellStyle name="Мои наименования показателей 2_1" xfId="1647"/>
    <cellStyle name="Мои наименования показателей 3" xfId="1648"/>
    <cellStyle name="Мои наименования показателей 3 2" xfId="1649"/>
    <cellStyle name="Мои наименования показателей 3 3" xfId="1650"/>
    <cellStyle name="Мои наименования показателей 3 4" xfId="1651"/>
    <cellStyle name="Мои наименования показателей 3 5" xfId="1652"/>
    <cellStyle name="Мои наименования показателей 3 6" xfId="1653"/>
    <cellStyle name="Мои наименования показателей 3 7" xfId="1654"/>
    <cellStyle name="Мои наименования показателей 3 8" xfId="1655"/>
    <cellStyle name="Мои наименования показателей 3 9" xfId="1656"/>
    <cellStyle name="Мои наименования показателей 3_1" xfId="1657"/>
    <cellStyle name="Мои наименования показателей 4" xfId="1658"/>
    <cellStyle name="Мои наименования показателей 4 2" xfId="1659"/>
    <cellStyle name="Мои наименования показателей 4 3" xfId="1660"/>
    <cellStyle name="Мои наименования показателей 4 4" xfId="1661"/>
    <cellStyle name="Мои наименования показателей 4 5" xfId="1662"/>
    <cellStyle name="Мои наименования показателей 4 6" xfId="1663"/>
    <cellStyle name="Мои наименования показателей 4 7" xfId="1664"/>
    <cellStyle name="Мои наименования показателей 4 8" xfId="1665"/>
    <cellStyle name="Мои наименования показателей 4 9" xfId="1666"/>
    <cellStyle name="Мои наименования показателей 4_1" xfId="1667"/>
    <cellStyle name="Мои наименования показателей 5" xfId="1668"/>
    <cellStyle name="Мои наименования показателей 5 2" xfId="1669"/>
    <cellStyle name="Мои наименования показателей 5 3" xfId="1670"/>
    <cellStyle name="Мои наименования показателей 5 4" xfId="1671"/>
    <cellStyle name="Мои наименования показателей 5 5" xfId="1672"/>
    <cellStyle name="Мои наименования показателей 5 6" xfId="1673"/>
    <cellStyle name="Мои наименования показателей 5 7" xfId="1674"/>
    <cellStyle name="Мои наименования показателей 5 8" xfId="1675"/>
    <cellStyle name="Мои наименования показателей 5 9" xfId="1676"/>
    <cellStyle name="Мои наименования показателей 5_1" xfId="1677"/>
    <cellStyle name="Мои наименования показателей 6" xfId="1678"/>
    <cellStyle name="Мои наименования показателей 6 2" xfId="1679"/>
    <cellStyle name="Мои наименования показателей 6 3" xfId="1680"/>
    <cellStyle name="Мои наименования показателей 6_46EE.2011(v1.0)" xfId="1681"/>
    <cellStyle name="Мои наименования показателей 7" xfId="1682"/>
    <cellStyle name="Мои наименования показателей 7 2" xfId="1683"/>
    <cellStyle name="Мои наименования показателей 7 3" xfId="1684"/>
    <cellStyle name="Мои наименования показателей 7_46EE.2011(v1.0)" xfId="1685"/>
    <cellStyle name="Мои наименования показателей 8" xfId="1686"/>
    <cellStyle name="Мои наименования показателей 8 2" xfId="1687"/>
    <cellStyle name="Мои наименования показателей 8 3" xfId="1688"/>
    <cellStyle name="Мои наименования показателей 8_46EE.2011(v1.0)" xfId="1689"/>
    <cellStyle name="Мои наименования показателей_46EE.2011" xfId="1690"/>
    <cellStyle name="Мой заголовок" xfId="1691"/>
    <cellStyle name="Мой заголовок листа" xfId="1692"/>
    <cellStyle name="Мой заголовок_Новая инструкция1_фст" xfId="1693"/>
    <cellStyle name="назв фил" xfId="1694"/>
    <cellStyle name="Название" xfId="1695"/>
    <cellStyle name="Название 2" xfId="1696"/>
    <cellStyle name="Название 2 2" xfId="1697"/>
    <cellStyle name="Название 3" xfId="1698"/>
    <cellStyle name="Название 3 2" xfId="1699"/>
    <cellStyle name="Название 4" xfId="1700"/>
    <cellStyle name="Название 4 2" xfId="1701"/>
    <cellStyle name="Название 5" xfId="1702"/>
    <cellStyle name="Название 5 2" xfId="1703"/>
    <cellStyle name="Название 6" xfId="1704"/>
    <cellStyle name="Название 6 2" xfId="1705"/>
    <cellStyle name="Название 7" xfId="1706"/>
    <cellStyle name="Название 7 2" xfId="1707"/>
    <cellStyle name="Название 8" xfId="1708"/>
    <cellStyle name="Название 8 2" xfId="1709"/>
    <cellStyle name="Название 9" xfId="1710"/>
    <cellStyle name="Название 9 2" xfId="1711"/>
    <cellStyle name="Невидимый" xfId="1712"/>
    <cellStyle name="Нейтральный" xfId="1713"/>
    <cellStyle name="Нейтральный 2" xfId="1714"/>
    <cellStyle name="Нейтральный 2 2" xfId="1715"/>
    <cellStyle name="Нейтральный 3" xfId="1716"/>
    <cellStyle name="Нейтральный 3 2" xfId="1717"/>
    <cellStyle name="Нейтральный 4" xfId="1718"/>
    <cellStyle name="Нейтральный 4 2" xfId="1719"/>
    <cellStyle name="Нейтральный 5" xfId="1720"/>
    <cellStyle name="Нейтральный 5 2" xfId="1721"/>
    <cellStyle name="Нейтральный 6" xfId="1722"/>
    <cellStyle name="Нейтральный 6 2" xfId="1723"/>
    <cellStyle name="Нейтральный 7" xfId="1724"/>
    <cellStyle name="Нейтральный 7 2" xfId="1725"/>
    <cellStyle name="Нейтральный 8" xfId="1726"/>
    <cellStyle name="Нейтральный 8 2" xfId="1727"/>
    <cellStyle name="Нейтральный 9" xfId="1728"/>
    <cellStyle name="Нейтральный 9 2" xfId="1729"/>
    <cellStyle name="Низ1" xfId="1730"/>
    <cellStyle name="Низ2" xfId="1731"/>
    <cellStyle name="Обычный 10" xfId="1732"/>
    <cellStyle name="Обычный 11" xfId="1733"/>
    <cellStyle name="Обычный 11 2" xfId="1734"/>
    <cellStyle name="Обычный 11_46EE.2011(v1.2)" xfId="1735"/>
    <cellStyle name="Обычный 12" xfId="1736"/>
    <cellStyle name="Обычный 12 2" xfId="1737"/>
    <cellStyle name="Обычный 2" xfId="1738"/>
    <cellStyle name="Обычный 2 2" xfId="1739"/>
    <cellStyle name="Обычный 2 2 2" xfId="1740"/>
    <cellStyle name="Обычный 2 2 3" xfId="1741"/>
    <cellStyle name="Обычный 2 2_46EE.2011(v1.0)" xfId="1742"/>
    <cellStyle name="Обычный 2 3" xfId="1743"/>
    <cellStyle name="Обычный 2 3 2" xfId="1744"/>
    <cellStyle name="Обычный 2 3 3" xfId="1745"/>
    <cellStyle name="Обычный 2 3_46EE.2011(v1.0)" xfId="1746"/>
    <cellStyle name="Обычный 2 4" xfId="1747"/>
    <cellStyle name="Обычный 2 4 2" xfId="1748"/>
    <cellStyle name="Обычный 2 4 3" xfId="1749"/>
    <cellStyle name="Обычный 2 4_46EE.2011(v1.0)" xfId="1750"/>
    <cellStyle name="Обычный 2 5" xfId="1751"/>
    <cellStyle name="Обычный 2 5 2" xfId="1752"/>
    <cellStyle name="Обычный 2 5 3" xfId="1753"/>
    <cellStyle name="Обычный 2 5_46EE.2011(v1.0)" xfId="1754"/>
    <cellStyle name="Обычный 2 6" xfId="1755"/>
    <cellStyle name="Обычный 2 6 2" xfId="1756"/>
    <cellStyle name="Обычный 2 6 3" xfId="1757"/>
    <cellStyle name="Обычный 2 6_46EE.2011(v1.0)" xfId="1758"/>
    <cellStyle name="Обычный 2 7" xfId="1759"/>
    <cellStyle name="Обычный 2_1" xfId="1760"/>
    <cellStyle name="Обычный 3" xfId="1761"/>
    <cellStyle name="Обычный 3 2" xfId="1762"/>
    <cellStyle name="Обычный 3 3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_ARMRAZR" xfId="1768"/>
    <cellStyle name="Обычный 5" xfId="1769"/>
    <cellStyle name="Обычный 6" xfId="1770"/>
    <cellStyle name="Обычный 7" xfId="1771"/>
    <cellStyle name="Обычный 8" xfId="1772"/>
    <cellStyle name="Обычный 9" xfId="1773"/>
    <cellStyle name="Обычный_Лист1" xfId="1774"/>
    <cellStyle name="Обычный_Сведения об отпуске (передаче) электроэнергии потребителям распределительными сетевыми организациями" xfId="1775"/>
    <cellStyle name="Followed Hyperlink" xfId="1776"/>
    <cellStyle name="Ошибка" xfId="1777"/>
    <cellStyle name="Плохой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" xfId="1816"/>
    <cellStyle name="Примечание 10" xfId="1817"/>
    <cellStyle name="Примечание 10 2" xfId="1818"/>
    <cellStyle name="Примечание 10 3" xfId="1819"/>
    <cellStyle name="Примечание 10_46EE.2011(v1.0)" xfId="1820"/>
    <cellStyle name="Примечание 11" xfId="1821"/>
    <cellStyle name="Примечание 11 2" xfId="1822"/>
    <cellStyle name="Примечание 11 3" xfId="1823"/>
    <cellStyle name="Примечание 11_46EE.2011(v1.0)" xfId="1824"/>
    <cellStyle name="Примечание 12" xfId="1825"/>
    <cellStyle name="Примечание 12 2" xfId="1826"/>
    <cellStyle name="Примечание 12 3" xfId="1827"/>
    <cellStyle name="Примечание 12_46EE.2011(v1.0)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4" xfId="1849"/>
    <cellStyle name="Примечание 4 2" xfId="1850"/>
    <cellStyle name="Примечание 4 3" xfId="1851"/>
    <cellStyle name="Примечание 4 4" xfId="1852"/>
    <cellStyle name="Примечание 4 5" xfId="1853"/>
    <cellStyle name="Примечание 4 6" xfId="1854"/>
    <cellStyle name="Примечание 4 7" xfId="1855"/>
    <cellStyle name="Примечание 4 8" xfId="1856"/>
    <cellStyle name="Примечание 4 9" xfId="1857"/>
    <cellStyle name="Примечание 4_46EE.2011(v1.0)" xfId="1858"/>
    <cellStyle name="Примечание 5" xfId="1859"/>
    <cellStyle name="Примечание 5 2" xfId="1860"/>
    <cellStyle name="Примечание 5 3" xfId="1861"/>
    <cellStyle name="Примечание 5 4" xfId="1862"/>
    <cellStyle name="Примечание 5 5" xfId="1863"/>
    <cellStyle name="Примечание 5 6" xfId="1864"/>
    <cellStyle name="Примечание 5 7" xfId="1865"/>
    <cellStyle name="Примечание 5 8" xfId="1866"/>
    <cellStyle name="Примечание 5 9" xfId="1867"/>
    <cellStyle name="Примечание 5_46EE.2011(v1.0)" xfId="1868"/>
    <cellStyle name="Примечание 6" xfId="1869"/>
    <cellStyle name="Примечание 6 2" xfId="1870"/>
    <cellStyle name="Примечание 6_46EE.2011(v1.0)" xfId="1871"/>
    <cellStyle name="Примечание 7" xfId="1872"/>
    <cellStyle name="Примечание 7 2" xfId="1873"/>
    <cellStyle name="Примечание 7_46EE.2011(v1.0)" xfId="1874"/>
    <cellStyle name="Примечание 8" xfId="1875"/>
    <cellStyle name="Примечание 8 2" xfId="1876"/>
    <cellStyle name="Примечание 8_46EE.2011(v1.0)" xfId="1877"/>
    <cellStyle name="Примечание 9" xfId="1878"/>
    <cellStyle name="Примечание 9 2" xfId="1879"/>
    <cellStyle name="Примечание 9_46EE.2011(v1.0)" xfId="1880"/>
    <cellStyle name="Продукт" xfId="1881"/>
    <cellStyle name="Percent" xfId="1882"/>
    <cellStyle name="Процентный 10" xfId="1883"/>
    <cellStyle name="Процентный 2" xfId="1884"/>
    <cellStyle name="Процентный 2 2" xfId="1885"/>
    <cellStyle name="Процентный 2 3" xfId="1886"/>
    <cellStyle name="Процентный 3" xfId="1887"/>
    <cellStyle name="Процентный 3 2" xfId="1888"/>
    <cellStyle name="Процентный 3 3" xfId="1889"/>
    <cellStyle name="Процентный 4" xfId="1890"/>
    <cellStyle name="Процентный 4 2" xfId="1891"/>
    <cellStyle name="Процентный 4 3" xfId="1892"/>
    <cellStyle name="Процентный 5" xfId="1893"/>
    <cellStyle name="Процентный 9" xfId="1894"/>
    <cellStyle name="Разница" xfId="1895"/>
    <cellStyle name="Рамки" xfId="1896"/>
    <cellStyle name="Сводная таблица" xfId="1897"/>
    <cellStyle name="Связанная ячейка" xfId="1898"/>
    <cellStyle name="Связанная ячейка 2" xfId="1899"/>
    <cellStyle name="Связанная ячейка 2 2" xfId="1900"/>
    <cellStyle name="Связанная ячейка 2_46EE.2011(v1.0)" xfId="1901"/>
    <cellStyle name="Связанная ячейка 3" xfId="1902"/>
    <cellStyle name="Связанная ячейка 3 2" xfId="1903"/>
    <cellStyle name="Связанная ячейка 3_46EE.2011(v1.0)" xfId="1904"/>
    <cellStyle name="Связанная ячейка 4" xfId="1905"/>
    <cellStyle name="Связанная ячейка 4 2" xfId="1906"/>
    <cellStyle name="Связанная ячейка 4_46EE.2011(v1.0)" xfId="1907"/>
    <cellStyle name="Связанная ячейка 5" xfId="1908"/>
    <cellStyle name="Связанная ячейка 5 2" xfId="1909"/>
    <cellStyle name="Связанная ячейка 5_46EE.2011(v1.0)" xfId="1910"/>
    <cellStyle name="Связанная ячейка 6" xfId="1911"/>
    <cellStyle name="Связанная ячейка 6 2" xfId="1912"/>
    <cellStyle name="Связанная ячейка 6_46EE.2011(v1.0)" xfId="1913"/>
    <cellStyle name="Связанная ячейка 7" xfId="1914"/>
    <cellStyle name="Связанная ячейка 7 2" xfId="1915"/>
    <cellStyle name="Связанная ячейка 7_46EE.2011(v1.0)" xfId="1916"/>
    <cellStyle name="Связанная ячейка 8" xfId="1917"/>
    <cellStyle name="Связанная ячейка 8 2" xfId="1918"/>
    <cellStyle name="Связанная ячейка 8_46EE.2011(v1.0)" xfId="1919"/>
    <cellStyle name="Связанная ячейка 9" xfId="1920"/>
    <cellStyle name="Связанная ячейка 9 2" xfId="1921"/>
    <cellStyle name="Связанная ячейка 9_46EE.2011(v1.0)" xfId="1922"/>
    <cellStyle name="Стиль 1" xfId="1923"/>
    <cellStyle name="Стиль 1 2" xfId="1924"/>
    <cellStyle name="Стиль 1 2 2" xfId="1925"/>
    <cellStyle name="Стиль 1 2_46EP.2012(v0.1)" xfId="1926"/>
    <cellStyle name="Стиль 1_Новая инструкция1_фст" xfId="1927"/>
    <cellStyle name="Субсчет" xfId="1928"/>
    <cellStyle name="Счет" xfId="1929"/>
    <cellStyle name="ТЕКСТ" xfId="1930"/>
    <cellStyle name="ТЕКСТ 2" xfId="1931"/>
    <cellStyle name="ТЕКСТ 3" xfId="1932"/>
    <cellStyle name="ТЕКСТ 4" xfId="1933"/>
    <cellStyle name="ТЕКСТ 5" xfId="1934"/>
    <cellStyle name="ТЕКСТ 6" xfId="1935"/>
    <cellStyle name="ТЕКСТ 7" xfId="1936"/>
    <cellStyle name="ТЕКСТ 8" xfId="1937"/>
    <cellStyle name="ТЕКСТ 9" xfId="1938"/>
    <cellStyle name="Текст предупреждения" xfId="1939"/>
    <cellStyle name="Текст предупреждения 2" xfId="1940"/>
    <cellStyle name="Текст предупреждения 2 2" xfId="1941"/>
    <cellStyle name="Текст предупреждения 3" xfId="1942"/>
    <cellStyle name="Текст предупреждения 3 2" xfId="1943"/>
    <cellStyle name="Текст предупреждения 4" xfId="1944"/>
    <cellStyle name="Текст предупреждения 4 2" xfId="1945"/>
    <cellStyle name="Текст предупреждения 5" xfId="1946"/>
    <cellStyle name="Текст предупреждения 5 2" xfId="1947"/>
    <cellStyle name="Текст предупреждения 6" xfId="1948"/>
    <cellStyle name="Текст предупреждения 6 2" xfId="1949"/>
    <cellStyle name="Текст предупреждения 7" xfId="1950"/>
    <cellStyle name="Текст предупреждения 7 2" xfId="1951"/>
    <cellStyle name="Текст предупреждения 8" xfId="1952"/>
    <cellStyle name="Текст предупреждения 8 2" xfId="1953"/>
    <cellStyle name="Текст предупреждения 9" xfId="1954"/>
    <cellStyle name="Текст предупреждения 9 2" xfId="1955"/>
    <cellStyle name="Текстовый" xfId="1956"/>
    <cellStyle name="Текстовый 2" xfId="1957"/>
    <cellStyle name="Текстовый 3" xfId="1958"/>
    <cellStyle name="Текстовый 4" xfId="1959"/>
    <cellStyle name="Текстовый 5" xfId="1960"/>
    <cellStyle name="Текстовый 6" xfId="1961"/>
    <cellStyle name="Текстовый 7" xfId="1962"/>
    <cellStyle name="Текстовый 8" xfId="1963"/>
    <cellStyle name="Текстовый 9" xfId="1964"/>
    <cellStyle name="Текстовый_1" xfId="1965"/>
    <cellStyle name="Тысячи [0]_22гк" xfId="1966"/>
    <cellStyle name="Тысячи_22гк" xfId="1967"/>
    <cellStyle name="ФИКСИРОВАННЫЙ" xfId="1968"/>
    <cellStyle name="ФИКСИРОВАННЫЙ 2" xfId="1969"/>
    <cellStyle name="ФИКСИРОВАННЫЙ 3" xfId="1970"/>
    <cellStyle name="ФИКСИРОВАННЫЙ 4" xfId="1971"/>
    <cellStyle name="ФИКСИРОВАННЫЙ 5" xfId="1972"/>
    <cellStyle name="ФИКСИРОВАННЫЙ 6" xfId="1973"/>
    <cellStyle name="ФИКСИРОВАННЫЙ 7" xfId="1974"/>
    <cellStyle name="ФИКСИРОВАННЫЙ 8" xfId="1975"/>
    <cellStyle name="ФИКСИРОВАННЫЙ 9" xfId="1976"/>
    <cellStyle name="ФИКСИРОВАННЫЙ_1" xfId="1977"/>
    <cellStyle name="Comma" xfId="1978"/>
    <cellStyle name="Comma [0]" xfId="1979"/>
    <cellStyle name="Финансовый 2" xfId="1980"/>
    <cellStyle name="Финансовый 2 2" xfId="1981"/>
    <cellStyle name="Финансовый 2 2 2" xfId="1982"/>
    <cellStyle name="Финансовый 2 2_INDEX.STATION.2012(v1.0)_" xfId="1983"/>
    <cellStyle name="Финансовый 2 3" xfId="1984"/>
    <cellStyle name="Финансовый 2_46EE.2011(v1.0)" xfId="1985"/>
    <cellStyle name="Финансовый 3" xfId="1986"/>
    <cellStyle name="Финансовый 3 2" xfId="1987"/>
    <cellStyle name="Финансовый 3 3" xfId="1988"/>
    <cellStyle name="Финансовый 3 4" xfId="1989"/>
    <cellStyle name="Финансовый 3_INDEX.STATION.2012(v1.0)_" xfId="1990"/>
    <cellStyle name="Финансовый 4" xfId="1991"/>
    <cellStyle name="Финансовый 6" xfId="1992"/>
    <cellStyle name="Финансовый0[0]_FU_bal" xfId="1993"/>
    <cellStyle name="Формула" xfId="1994"/>
    <cellStyle name="Формула 2" xfId="1995"/>
    <cellStyle name="Формула_A РТ 2009 Рязаньэнерго" xfId="1996"/>
    <cellStyle name="ФормулаВБ" xfId="1997"/>
    <cellStyle name="ФормулаНаКонтроль" xfId="1998"/>
    <cellStyle name="Хороший" xfId="1999"/>
    <cellStyle name="Хороший 2" xfId="2000"/>
    <cellStyle name="Хороший 2 2" xfId="2001"/>
    <cellStyle name="Хороший 3" xfId="2002"/>
    <cellStyle name="Хороший 3 2" xfId="2003"/>
    <cellStyle name="Хороший 4" xfId="2004"/>
    <cellStyle name="Хороший 4 2" xfId="2005"/>
    <cellStyle name="Хороший 5" xfId="2006"/>
    <cellStyle name="Хороший 5 2" xfId="2007"/>
    <cellStyle name="Хороший 6" xfId="2008"/>
    <cellStyle name="Хороший 6 2" xfId="2009"/>
    <cellStyle name="Хороший 7" xfId="2010"/>
    <cellStyle name="Хороший 7 2" xfId="2011"/>
    <cellStyle name="Хороший 8" xfId="2012"/>
    <cellStyle name="Хороший 8 2" xfId="2013"/>
    <cellStyle name="Хороший 9" xfId="2014"/>
    <cellStyle name="Хороший 9 2" xfId="2015"/>
    <cellStyle name="Цена_продукта" xfId="2016"/>
    <cellStyle name="Цифры по центру с десятыми" xfId="2017"/>
    <cellStyle name="число" xfId="2018"/>
    <cellStyle name="Џђћ–…ќ’ќ›‰" xfId="2019"/>
    <cellStyle name="Шапка" xfId="2020"/>
    <cellStyle name="Шапка таблицы" xfId="2021"/>
    <cellStyle name="ШАУ" xfId="2022"/>
    <cellStyle name="標準_PL-CF sheet" xfId="2023"/>
    <cellStyle name="䁺_x0001_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0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3119.916</v>
      </c>
      <c r="C4" s="39">
        <f>+C5+C6</f>
        <v>3026.2889999999998</v>
      </c>
      <c r="D4" s="39">
        <f>+D5+D6</f>
        <v>2995.892</v>
      </c>
      <c r="E4" s="39">
        <f>SUM(B4:D4)</f>
        <v>9142.097</v>
      </c>
      <c r="F4" s="39">
        <f>+F5+F6</f>
        <v>2708.3540000000003</v>
      </c>
      <c r="G4" s="39">
        <f>+G5+G6</f>
        <v>2731.6710000000003</v>
      </c>
      <c r="H4" s="39">
        <f>+H5+H6</f>
        <v>2535.388</v>
      </c>
      <c r="I4" s="39">
        <f aca="true" t="shared" si="0" ref="I4:I14">SUM(F4:H4)</f>
        <v>7975.4130000000005</v>
      </c>
      <c r="J4" s="40">
        <f>+J5+J6</f>
        <v>2628.561</v>
      </c>
      <c r="K4" s="40">
        <f>+K5+K6</f>
        <v>2734.574</v>
      </c>
      <c r="L4" s="40">
        <f>+L5+L6</f>
        <v>2665.869</v>
      </c>
      <c r="M4" s="39">
        <f aca="true" t="shared" si="1" ref="M4:M12">SUM(J4:L4)</f>
        <v>8029.004000000001</v>
      </c>
      <c r="N4" s="40">
        <f>+N5+N6</f>
        <v>2663.202</v>
      </c>
      <c r="O4" s="40">
        <f>+O5+O6</f>
        <v>3006.8019999999997</v>
      </c>
      <c r="P4" s="40">
        <f>+P5+P6</f>
        <v>3216.358</v>
      </c>
      <c r="Q4" s="39">
        <f aca="true" t="shared" si="2" ref="Q4:Q14">SUM(N4:P4)</f>
        <v>8886.362000000001</v>
      </c>
      <c r="R4" s="39">
        <f>SUM(Q4,M4,I4,E4)</f>
        <v>34032.876000000004</v>
      </c>
    </row>
    <row r="5" spans="1:18" ht="27" customHeight="1">
      <c r="A5" s="8" t="s">
        <v>55</v>
      </c>
      <c r="B5" s="9">
        <v>1759.043</v>
      </c>
      <c r="C5" s="9">
        <v>1550.559</v>
      </c>
      <c r="D5" s="9">
        <v>1586.171</v>
      </c>
      <c r="E5" s="10">
        <f aca="true" t="shared" si="3" ref="E5:E11">SUM(B5:D5)</f>
        <v>4895.773</v>
      </c>
      <c r="F5" s="9">
        <v>1473.747</v>
      </c>
      <c r="G5" s="9">
        <v>1367.823</v>
      </c>
      <c r="H5" s="9">
        <v>1305.181</v>
      </c>
      <c r="I5" s="10">
        <f t="shared" si="0"/>
        <v>4146.751</v>
      </c>
      <c r="J5" s="11">
        <v>1303.325</v>
      </c>
      <c r="K5" s="11">
        <v>1380.343</v>
      </c>
      <c r="L5" s="11">
        <v>1442.941</v>
      </c>
      <c r="M5" s="10">
        <f t="shared" si="1"/>
        <v>4126.609</v>
      </c>
      <c r="N5" s="11">
        <v>1432.368</v>
      </c>
      <c r="O5" s="11">
        <v>1713.283</v>
      </c>
      <c r="P5" s="11">
        <v>1772.744</v>
      </c>
      <c r="Q5" s="10">
        <f t="shared" si="2"/>
        <v>4918.3949999999995</v>
      </c>
      <c r="R5" s="6">
        <f aca="true" t="shared" si="4" ref="R5:R11">SUM(Q5,M5,I5,E5)</f>
        <v>18087.528000000002</v>
      </c>
    </row>
    <row r="6" spans="1:18" ht="12.75">
      <c r="A6" s="8" t="s">
        <v>56</v>
      </c>
      <c r="B6" s="12">
        <v>1360.873</v>
      </c>
      <c r="C6" s="12">
        <v>1475.73</v>
      </c>
      <c r="D6" s="12">
        <v>1409.721</v>
      </c>
      <c r="E6" s="6">
        <f t="shared" si="3"/>
        <v>4246.3240000000005</v>
      </c>
      <c r="F6" s="12">
        <v>1234.607</v>
      </c>
      <c r="G6" s="12">
        <v>1363.848</v>
      </c>
      <c r="H6" s="12">
        <v>1230.207</v>
      </c>
      <c r="I6" s="6">
        <f t="shared" si="0"/>
        <v>3828.6620000000003</v>
      </c>
      <c r="J6" s="13">
        <v>1325.236</v>
      </c>
      <c r="K6" s="13">
        <v>1354.231</v>
      </c>
      <c r="L6" s="13">
        <v>1222.928</v>
      </c>
      <c r="M6" s="6">
        <f t="shared" si="1"/>
        <v>3902.3950000000004</v>
      </c>
      <c r="N6" s="13">
        <v>1230.834</v>
      </c>
      <c r="O6" s="13">
        <v>1293.519</v>
      </c>
      <c r="P6" s="13">
        <v>1443.614</v>
      </c>
      <c r="Q6" s="6">
        <f t="shared" si="2"/>
        <v>3967.967</v>
      </c>
      <c r="R6" s="6">
        <f t="shared" si="4"/>
        <v>15945.348000000002</v>
      </c>
    </row>
    <row r="7" spans="1:18" s="2" customFormat="1" ht="45" customHeight="1">
      <c r="A7" s="38" t="s">
        <v>47</v>
      </c>
      <c r="B7" s="39">
        <f>+B8+B9+B10+B11</f>
        <v>3119.916</v>
      </c>
      <c r="C7" s="39">
        <f>+C8+C9+C10+C11</f>
        <v>3026.2889999999998</v>
      </c>
      <c r="D7" s="39">
        <f>+D8+D9+D10+D11</f>
        <v>2995.892</v>
      </c>
      <c r="E7" s="39">
        <f t="shared" si="3"/>
        <v>9142.097</v>
      </c>
      <c r="F7" s="39">
        <f>+F8+F9+F10+F11</f>
        <v>2708.3540000000003</v>
      </c>
      <c r="G7" s="39">
        <f>+G8+G9+G10+G11</f>
        <v>2731.6710000000003</v>
      </c>
      <c r="H7" s="39">
        <f>+H8+H9+H10+H11</f>
        <v>2535.388</v>
      </c>
      <c r="I7" s="39">
        <f t="shared" si="0"/>
        <v>7975.4130000000005</v>
      </c>
      <c r="J7" s="40">
        <f>+J8+J9+J10+J11</f>
        <v>2628.561</v>
      </c>
      <c r="K7" s="40">
        <f>+K8+K9+K10+K11</f>
        <v>2734.574</v>
      </c>
      <c r="L7" s="40">
        <f>+L8+L9+L10+L11</f>
        <v>2665.869</v>
      </c>
      <c r="M7" s="39">
        <f t="shared" si="1"/>
        <v>8029.004000000001</v>
      </c>
      <c r="N7" s="40">
        <f>+N8+N9+N10+N11</f>
        <v>2663.202</v>
      </c>
      <c r="O7" s="40">
        <f>+O8+O9+O10+O11</f>
        <v>3006.8019999999997</v>
      </c>
      <c r="P7" s="40">
        <f>+P8+P9+P10+P11</f>
        <v>3216.358</v>
      </c>
      <c r="Q7" s="39">
        <f t="shared" si="2"/>
        <v>8886.362000000001</v>
      </c>
      <c r="R7" s="39">
        <f t="shared" si="4"/>
        <v>34032.876000000004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3119.916</v>
      </c>
      <c r="C10" s="10">
        <f>C4</f>
        <v>3026.2889999999998</v>
      </c>
      <c r="D10" s="10">
        <f>D4</f>
        <v>2995.892</v>
      </c>
      <c r="E10" s="6">
        <f t="shared" si="3"/>
        <v>9142.097</v>
      </c>
      <c r="F10" s="10">
        <f>F4</f>
        <v>2708.3540000000003</v>
      </c>
      <c r="G10" s="10">
        <f>G4</f>
        <v>2731.6710000000003</v>
      </c>
      <c r="H10" s="10">
        <f>H4</f>
        <v>2535.388</v>
      </c>
      <c r="I10" s="6">
        <f t="shared" si="0"/>
        <v>7975.4130000000005</v>
      </c>
      <c r="J10" s="7">
        <f>J4</f>
        <v>2628.561</v>
      </c>
      <c r="K10" s="7">
        <f>K4</f>
        <v>2734.574</v>
      </c>
      <c r="L10" s="7">
        <f>L4</f>
        <v>2665.869</v>
      </c>
      <c r="M10" s="6">
        <f t="shared" si="1"/>
        <v>8029.004000000001</v>
      </c>
      <c r="N10" s="7">
        <f>N4</f>
        <v>2663.202</v>
      </c>
      <c r="O10" s="7">
        <f>O4</f>
        <v>3006.8019999999997</v>
      </c>
      <c r="P10" s="7">
        <f>P4</f>
        <v>3216.358</v>
      </c>
      <c r="Q10" s="6">
        <f t="shared" si="2"/>
        <v>8886.362000000001</v>
      </c>
      <c r="R10" s="6">
        <f t="shared" si="4"/>
        <v>34032.876000000004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150.0094682074556</v>
      </c>
      <c r="C12" s="42">
        <f>+C13+C14</f>
        <v>145.50776480266538</v>
      </c>
      <c r="D12" s="42">
        <f>+D13+D14</f>
        <v>144.04623897789892</v>
      </c>
      <c r="E12" s="39">
        <f>SUM(B12:D12)</f>
        <v>439.56347198801996</v>
      </c>
      <c r="F12" s="42">
        <f>+F13+F14</f>
        <v>130.2210518672731</v>
      </c>
      <c r="G12" s="42">
        <f>+G13+G14</f>
        <v>131.34216242608085</v>
      </c>
      <c r="H12" s="42">
        <f>+H13+H14</f>
        <v>121.90462998989857</v>
      </c>
      <c r="I12" s="39">
        <f t="shared" si="0"/>
        <v>383.46784428325253</v>
      </c>
      <c r="J12" s="42">
        <f>+J13+J14</f>
        <v>126.38450450616544</v>
      </c>
      <c r="K12" s="43">
        <f>+K13+K14</f>
        <v>131.48174230137434</v>
      </c>
      <c r="L12" s="40">
        <f>+L13+L14</f>
        <v>128.17831986525965</v>
      </c>
      <c r="M12" s="39">
        <f t="shared" si="1"/>
        <v>386.0445666727994</v>
      </c>
      <c r="N12" s="43">
        <f>+N13+N14</f>
        <v>128.0500871654981</v>
      </c>
      <c r="O12" s="44">
        <f>+O13+O14</f>
        <v>144.57080543999064</v>
      </c>
      <c r="P12" s="40">
        <f>+P13+P14</f>
        <v>154.64652033734095</v>
      </c>
      <c r="Q12" s="39">
        <f t="shared" si="2"/>
        <v>427.26741294282965</v>
      </c>
      <c r="R12" s="39">
        <f>SUM(Q12,M12,I12,E12)</f>
        <v>1636.3432958869016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150.0094682074556</v>
      </c>
      <c r="C14" s="10">
        <v>145.50776480266538</v>
      </c>
      <c r="D14" s="10">
        <v>144.04623897789892</v>
      </c>
      <c r="E14" s="10">
        <f>SUM(B14:D14)</f>
        <v>439.56347198801996</v>
      </c>
      <c r="F14" s="10">
        <v>130.2210518672731</v>
      </c>
      <c r="G14" s="10">
        <v>131.34216242608085</v>
      </c>
      <c r="H14" s="10">
        <v>121.90462998989857</v>
      </c>
      <c r="I14" s="10">
        <f t="shared" si="0"/>
        <v>383.46784428325253</v>
      </c>
      <c r="J14" s="16">
        <v>126.38450450616544</v>
      </c>
      <c r="K14" s="16">
        <v>131.48174230137434</v>
      </c>
      <c r="L14" s="16">
        <v>128.17831986525965</v>
      </c>
      <c r="M14" s="10">
        <f>SUM(J14:L14)</f>
        <v>386.0445666727994</v>
      </c>
      <c r="N14" s="16">
        <v>128.0500871654981</v>
      </c>
      <c r="O14" s="16">
        <v>144.57080543999064</v>
      </c>
      <c r="P14" s="16">
        <v>154.64652033734095</v>
      </c>
      <c r="Q14" s="10">
        <f t="shared" si="2"/>
        <v>427.26741294282965</v>
      </c>
      <c r="R14" s="6">
        <f>E14+I14+M14+Q14</f>
        <v>1636.3432958869016</v>
      </c>
    </row>
    <row r="15" spans="1:18" s="2" customFormat="1" ht="21" customHeight="1">
      <c r="A15" s="41" t="s">
        <v>4</v>
      </c>
      <c r="B15" s="39">
        <f>+B4-B12</f>
        <v>2969.9065317925447</v>
      </c>
      <c r="C15" s="39">
        <f aca="true" t="shared" si="5" ref="C15:Q15">+C4-C12</f>
        <v>2880.7812351973344</v>
      </c>
      <c r="D15" s="39">
        <f t="shared" si="5"/>
        <v>2851.8457610221008</v>
      </c>
      <c r="E15" s="39">
        <f t="shared" si="5"/>
        <v>8702.53352801198</v>
      </c>
      <c r="F15" s="39">
        <f t="shared" si="5"/>
        <v>2578.132948132727</v>
      </c>
      <c r="G15" s="39">
        <f t="shared" si="5"/>
        <v>2600.3288375739194</v>
      </c>
      <c r="H15" s="39">
        <f t="shared" si="5"/>
        <v>2413.483370010101</v>
      </c>
      <c r="I15" s="39">
        <f t="shared" si="5"/>
        <v>7591.945155716748</v>
      </c>
      <c r="J15" s="39">
        <f t="shared" si="5"/>
        <v>2502.176495493835</v>
      </c>
      <c r="K15" s="39">
        <f t="shared" si="5"/>
        <v>2603.092257698626</v>
      </c>
      <c r="L15" s="39">
        <f t="shared" si="5"/>
        <v>2537.6906801347404</v>
      </c>
      <c r="M15" s="39">
        <f t="shared" si="5"/>
        <v>7642.959433327202</v>
      </c>
      <c r="N15" s="39">
        <f t="shared" si="5"/>
        <v>2535.151912834502</v>
      </c>
      <c r="O15" s="39">
        <f t="shared" si="5"/>
        <v>2862.231194560009</v>
      </c>
      <c r="P15" s="39">
        <f t="shared" si="5"/>
        <v>3061.7114796626593</v>
      </c>
      <c r="Q15" s="39">
        <f t="shared" si="5"/>
        <v>8459.09458705717</v>
      </c>
      <c r="R15" s="39">
        <f>+R4-R12</f>
        <v>32396.532704113102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5" t="s">
        <v>60</v>
      </c>
      <c r="B19" s="65"/>
      <c r="C19" s="65"/>
      <c r="D19" s="65"/>
      <c r="E19" s="65"/>
      <c r="F19" s="65"/>
      <c r="G19" s="65"/>
      <c r="H19" s="65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2.7981371</v>
      </c>
      <c r="C22" s="46">
        <v>2.7981371</v>
      </c>
      <c r="D22" s="46">
        <v>2.7981371</v>
      </c>
      <c r="E22" s="47">
        <f>AVERAGE(B22:D22)</f>
        <v>2.7981371</v>
      </c>
      <c r="F22" s="46">
        <v>2.7981371</v>
      </c>
      <c r="G22" s="46">
        <v>2.7981371</v>
      </c>
      <c r="H22" s="46">
        <v>2.7981371</v>
      </c>
      <c r="I22" s="47">
        <f>AVERAGE(F22:H22)</f>
        <v>2.7981371</v>
      </c>
      <c r="J22" s="46">
        <v>2.7981371</v>
      </c>
      <c r="K22" s="46">
        <v>2.7981371</v>
      </c>
      <c r="L22" s="46">
        <v>2.7981371</v>
      </c>
      <c r="M22" s="47">
        <f>AVERAGE(J22:L22)</f>
        <v>2.7981371</v>
      </c>
      <c r="N22" s="46">
        <v>2.7981371</v>
      </c>
      <c r="O22" s="46">
        <v>2.7981371</v>
      </c>
      <c r="P22" s="46">
        <v>2.7981371</v>
      </c>
      <c r="Q22" s="47">
        <f>AVERAGE(N22:P22)</f>
        <v>2.7981371</v>
      </c>
      <c r="R22" s="47">
        <f>AVERAGE(O22:Q22)</f>
        <v>2.7981371</v>
      </c>
    </row>
    <row r="24" spans="1:9" ht="17.25">
      <c r="A24" s="23" t="s">
        <v>48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4" t="s">
        <v>49</v>
      </c>
      <c r="B26" s="66" t="s">
        <v>18</v>
      </c>
      <c r="C26" s="66"/>
      <c r="D26" s="66" t="s">
        <v>51</v>
      </c>
      <c r="E26" s="66"/>
      <c r="F26" s="66"/>
      <c r="G26" s="66"/>
      <c r="H26" s="66" t="s">
        <v>19</v>
      </c>
      <c r="I26" s="66"/>
      <c r="J26" s="66"/>
    </row>
    <row r="27" spans="1:10" s="31" customFormat="1" ht="33" customHeight="1">
      <c r="A27" s="62" t="s">
        <v>45</v>
      </c>
      <c r="B27" s="63">
        <f>R7</f>
        <v>34032.876000000004</v>
      </c>
      <c r="C27" s="63"/>
      <c r="D27" s="63">
        <f>R12</f>
        <v>1636.3432958869016</v>
      </c>
      <c r="E27" s="63"/>
      <c r="F27" s="57">
        <f>D27/B27</f>
        <v>0.04808125225405286</v>
      </c>
      <c r="G27" s="57"/>
      <c r="H27" s="64" t="s">
        <v>50</v>
      </c>
      <c r="I27" s="64"/>
      <c r="J27" s="64"/>
    </row>
    <row r="28" spans="1:10" s="31" customFormat="1" ht="12.75">
      <c r="A28" s="62"/>
      <c r="B28" s="63"/>
      <c r="C28" s="63"/>
      <c r="D28" s="63"/>
      <c r="E28" s="63"/>
      <c r="F28" s="28" t="s">
        <v>52</v>
      </c>
      <c r="G28" s="28" t="s">
        <v>53</v>
      </c>
      <c r="H28" s="64"/>
      <c r="I28" s="64"/>
      <c r="J28" s="64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3" t="s">
        <v>21</v>
      </c>
      <c r="B32" s="59" t="s">
        <v>22</v>
      </c>
      <c r="C32" s="59"/>
      <c r="D32" s="59"/>
      <c r="E32" s="59"/>
      <c r="F32" s="59"/>
      <c r="G32" s="59"/>
      <c r="H32" s="59" t="s">
        <v>23</v>
      </c>
      <c r="I32" s="59"/>
      <c r="J32" s="59"/>
    </row>
    <row r="33" spans="1:10" ht="15" customHeight="1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24.75" customHeight="1">
      <c r="A34" s="24">
        <v>1</v>
      </c>
      <c r="B34" s="55" t="s">
        <v>25</v>
      </c>
      <c r="C34" s="55"/>
      <c r="D34" s="55"/>
      <c r="E34" s="55"/>
      <c r="F34" s="55"/>
      <c r="G34" s="55"/>
      <c r="H34" s="52" t="s">
        <v>61</v>
      </c>
      <c r="I34" s="52"/>
      <c r="J34" s="52"/>
    </row>
    <row r="35" spans="1:10" ht="24.75" customHeight="1">
      <c r="A35" s="25">
        <v>2</v>
      </c>
      <c r="B35" s="54" t="s">
        <v>27</v>
      </c>
      <c r="C35" s="54"/>
      <c r="D35" s="54"/>
      <c r="E35" s="54"/>
      <c r="F35" s="54"/>
      <c r="G35" s="54"/>
      <c r="H35" s="53" t="str">
        <f>H34</f>
        <v>НВВ</v>
      </c>
      <c r="I35" s="53"/>
      <c r="J35" s="53"/>
    </row>
    <row r="36" spans="1:10" ht="24.75" customHeight="1">
      <c r="A36" s="24">
        <v>3</v>
      </c>
      <c r="B36" s="55" t="s">
        <v>28</v>
      </c>
      <c r="C36" s="55"/>
      <c r="D36" s="55"/>
      <c r="E36" s="55"/>
      <c r="F36" s="55"/>
      <c r="G36" s="55"/>
      <c r="H36" s="52" t="str">
        <f>H35</f>
        <v>НВВ</v>
      </c>
      <c r="I36" s="52"/>
      <c r="J36" s="52"/>
    </row>
    <row r="37" spans="1:10" ht="24.75" customHeight="1">
      <c r="A37" s="25">
        <v>4</v>
      </c>
      <c r="B37" s="54" t="s">
        <v>29</v>
      </c>
      <c r="C37" s="54"/>
      <c r="D37" s="54"/>
      <c r="E37" s="54"/>
      <c r="F37" s="54"/>
      <c r="G37" s="54"/>
      <c r="H37" s="53" t="str">
        <f>H36</f>
        <v>НВВ</v>
      </c>
      <c r="I37" s="53"/>
      <c r="J37" s="53"/>
    </row>
    <row r="38" spans="1:10" ht="24.75" customHeight="1">
      <c r="A38" s="58" t="s">
        <v>30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24.75" customHeight="1">
      <c r="A39" s="25">
        <v>5</v>
      </c>
      <c r="B39" s="54" t="s">
        <v>31</v>
      </c>
      <c r="C39" s="54"/>
      <c r="D39" s="54"/>
      <c r="E39" s="54"/>
      <c r="F39" s="54"/>
      <c r="G39" s="54"/>
      <c r="H39" s="53" t="s">
        <v>26</v>
      </c>
      <c r="I39" s="53"/>
      <c r="J39" s="53"/>
    </row>
    <row r="40" spans="1:10" ht="24.75" customHeight="1">
      <c r="A40" s="24">
        <v>6</v>
      </c>
      <c r="B40" s="55" t="s">
        <v>32</v>
      </c>
      <c r="C40" s="55"/>
      <c r="D40" s="55"/>
      <c r="E40" s="55"/>
      <c r="F40" s="55"/>
      <c r="G40" s="55"/>
      <c r="H40" s="52" t="s">
        <v>26</v>
      </c>
      <c r="I40" s="52"/>
      <c r="J40" s="52"/>
    </row>
    <row r="41" spans="1:10" ht="24.75" customHeight="1">
      <c r="A41" s="25">
        <v>7</v>
      </c>
      <c r="B41" s="54" t="s">
        <v>33</v>
      </c>
      <c r="C41" s="54"/>
      <c r="D41" s="54"/>
      <c r="E41" s="54"/>
      <c r="F41" s="54"/>
      <c r="G41" s="54"/>
      <c r="H41" s="53" t="s">
        <v>26</v>
      </c>
      <c r="I41" s="53"/>
      <c r="J41" s="53"/>
    </row>
    <row r="42" spans="1:10" ht="24.75" customHeight="1">
      <c r="A42" s="24">
        <v>8</v>
      </c>
      <c r="B42" s="55" t="s">
        <v>34</v>
      </c>
      <c r="C42" s="55"/>
      <c r="D42" s="55"/>
      <c r="E42" s="55"/>
      <c r="F42" s="55"/>
      <c r="G42" s="55"/>
      <c r="H42" s="52" t="s">
        <v>26</v>
      </c>
      <c r="I42" s="52"/>
      <c r="J42" s="52"/>
    </row>
    <row r="43" spans="1:10" ht="33.75" customHeight="1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.75" customHeight="1">
      <c r="A44" s="24">
        <v>9</v>
      </c>
      <c r="B44" s="55" t="s">
        <v>54</v>
      </c>
      <c r="C44" s="55"/>
      <c r="D44" s="55"/>
      <c r="E44" s="55"/>
      <c r="F44" s="55"/>
      <c r="G44" s="55"/>
      <c r="H44" s="52" t="str">
        <f>H37</f>
        <v>НВВ</v>
      </c>
      <c r="I44" s="52"/>
      <c r="J44" s="52"/>
    </row>
  </sheetData>
  <sheetProtection/>
  <mergeCells count="34">
    <mergeCell ref="A1:R1"/>
    <mergeCell ref="A2:Q2"/>
    <mergeCell ref="A27:A28"/>
    <mergeCell ref="B27:C28"/>
    <mergeCell ref="D27:E28"/>
    <mergeCell ref="H27:J28"/>
    <mergeCell ref="A19:H19"/>
    <mergeCell ref="B26:C26"/>
    <mergeCell ref="D26:G26"/>
    <mergeCell ref="H26:J26"/>
    <mergeCell ref="H32:J32"/>
    <mergeCell ref="B34:G34"/>
    <mergeCell ref="H34:J34"/>
    <mergeCell ref="B35:G35"/>
    <mergeCell ref="B36:G36"/>
    <mergeCell ref="H35:J35"/>
    <mergeCell ref="F27:G27"/>
    <mergeCell ref="A33:J33"/>
    <mergeCell ref="A38:J38"/>
    <mergeCell ref="B40:G40"/>
    <mergeCell ref="B41:G41"/>
    <mergeCell ref="H41:J41"/>
    <mergeCell ref="H39:J39"/>
    <mergeCell ref="B39:G39"/>
    <mergeCell ref="H40:J40"/>
    <mergeCell ref="B32:G32"/>
    <mergeCell ref="H42:J42"/>
    <mergeCell ref="H36:J36"/>
    <mergeCell ref="H37:J37"/>
    <mergeCell ref="B37:G37"/>
    <mergeCell ref="B44:G44"/>
    <mergeCell ref="H44:J44"/>
    <mergeCell ref="B42:G42"/>
    <mergeCell ref="A43:J43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0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3263.562</v>
      </c>
      <c r="C4" s="39">
        <f>+C5+C6</f>
        <v>2892.2830000000004</v>
      </c>
      <c r="D4" s="39">
        <f>+D5+D6</f>
        <v>3008.278</v>
      </c>
      <c r="E4" s="39">
        <f>SUM(B4:D4)</f>
        <v>9164.123</v>
      </c>
      <c r="F4" s="39">
        <f>+F5+F6</f>
        <v>2827.524</v>
      </c>
      <c r="G4" s="39">
        <f>+G5+G6</f>
        <v>2697.716</v>
      </c>
      <c r="H4" s="39">
        <f>+H5+H6</f>
        <v>2678.8909999999996</v>
      </c>
      <c r="I4" s="39">
        <f aca="true" t="shared" si="0" ref="I4:I14">SUM(F4:H4)</f>
        <v>8204.131</v>
      </c>
      <c r="J4" s="40">
        <f>+J5+J6</f>
        <v>2749.0209999999997</v>
      </c>
      <c r="K4" s="40">
        <f>+K5+K6</f>
        <v>2817.024</v>
      </c>
      <c r="L4" s="40">
        <f>+L5+L6</f>
        <v>2888.57</v>
      </c>
      <c r="M4" s="39">
        <f aca="true" t="shared" si="1" ref="M4:M12">SUM(J4:L4)</f>
        <v>8454.615</v>
      </c>
      <c r="N4" s="40">
        <f>+N5+N6</f>
        <v>2877.282</v>
      </c>
      <c r="O4" s="40">
        <f>+O5+O6</f>
        <v>3172.206</v>
      </c>
      <c r="P4" s="40">
        <f>+P5+P6</f>
        <v>3254.134</v>
      </c>
      <c r="Q4" s="39">
        <f aca="true" t="shared" si="2" ref="Q4:Q14">SUM(N4:P4)</f>
        <v>9303.622</v>
      </c>
      <c r="R4" s="39">
        <f>SUM(Q4,M4,I4,E4)</f>
        <v>35126.491</v>
      </c>
    </row>
    <row r="5" spans="1:18" ht="27" customHeight="1">
      <c r="A5" s="8" t="s">
        <v>55</v>
      </c>
      <c r="B5" s="9">
        <v>1766.278</v>
      </c>
      <c r="C5" s="9">
        <v>1550.218</v>
      </c>
      <c r="D5" s="9">
        <v>1583.793</v>
      </c>
      <c r="E5" s="10">
        <f aca="true" t="shared" si="3" ref="E5:E11">SUM(B5:D5)</f>
        <v>4900.289</v>
      </c>
      <c r="F5" s="9">
        <v>1473.011</v>
      </c>
      <c r="G5" s="9">
        <v>1365.608</v>
      </c>
      <c r="H5" s="9">
        <v>1300.859</v>
      </c>
      <c r="I5" s="10">
        <f t="shared" si="0"/>
        <v>4139.477999999999</v>
      </c>
      <c r="J5" s="11">
        <v>1301.889</v>
      </c>
      <c r="K5" s="11">
        <v>1379.071</v>
      </c>
      <c r="L5" s="11">
        <v>1437.515</v>
      </c>
      <c r="M5" s="10">
        <f t="shared" si="1"/>
        <v>4118.475</v>
      </c>
      <c r="N5" s="11">
        <v>1440.521</v>
      </c>
      <c r="O5" s="11">
        <v>1715.468</v>
      </c>
      <c r="P5" s="11">
        <v>1785.059</v>
      </c>
      <c r="Q5" s="10">
        <f t="shared" si="2"/>
        <v>4941.048</v>
      </c>
      <c r="R5" s="6">
        <f aca="true" t="shared" si="4" ref="R5:R11">SUM(Q5,M5,I5,E5)</f>
        <v>18099.29</v>
      </c>
    </row>
    <row r="6" spans="1:18" ht="12.75">
      <c r="A6" s="8" t="s">
        <v>56</v>
      </c>
      <c r="B6" s="12">
        <v>1497.284</v>
      </c>
      <c r="C6" s="12">
        <v>1342.065</v>
      </c>
      <c r="D6" s="12">
        <v>1424.485</v>
      </c>
      <c r="E6" s="6">
        <f t="shared" si="3"/>
        <v>4263.834</v>
      </c>
      <c r="F6" s="12">
        <v>1354.513</v>
      </c>
      <c r="G6" s="12">
        <v>1332.108</v>
      </c>
      <c r="H6" s="12">
        <v>1378.032</v>
      </c>
      <c r="I6" s="6">
        <f t="shared" si="0"/>
        <v>4064.6530000000002</v>
      </c>
      <c r="J6" s="13">
        <v>1447.132</v>
      </c>
      <c r="K6" s="13">
        <v>1437.953</v>
      </c>
      <c r="L6" s="13">
        <v>1451.055</v>
      </c>
      <c r="M6" s="6">
        <f t="shared" si="1"/>
        <v>4336.14</v>
      </c>
      <c r="N6" s="13">
        <v>1436.761</v>
      </c>
      <c r="O6" s="13">
        <v>1456.738</v>
      </c>
      <c r="P6" s="13">
        <v>1469.075</v>
      </c>
      <c r="Q6" s="6">
        <f t="shared" si="2"/>
        <v>4362.574</v>
      </c>
      <c r="R6" s="6">
        <f t="shared" si="4"/>
        <v>17027.201</v>
      </c>
    </row>
    <row r="7" spans="1:18" s="2" customFormat="1" ht="45" customHeight="1">
      <c r="A7" s="38" t="s">
        <v>47</v>
      </c>
      <c r="B7" s="39">
        <f>+B8+B9+B10+B11</f>
        <v>3263.562</v>
      </c>
      <c r="C7" s="39">
        <f>+C8+C9+C10+C11</f>
        <v>2892.2830000000004</v>
      </c>
      <c r="D7" s="39">
        <f>+D8+D9+D10+D11</f>
        <v>3008.278</v>
      </c>
      <c r="E7" s="39">
        <f t="shared" si="3"/>
        <v>9164.123</v>
      </c>
      <c r="F7" s="39">
        <f>+F8+F9+F10+F11</f>
        <v>2827.524</v>
      </c>
      <c r="G7" s="39">
        <f>+G8+G9+G10+G11</f>
        <v>2697.716</v>
      </c>
      <c r="H7" s="39">
        <f>+H8+H9+H10+H11</f>
        <v>2678.8909999999996</v>
      </c>
      <c r="I7" s="39">
        <f t="shared" si="0"/>
        <v>8204.131</v>
      </c>
      <c r="J7" s="40">
        <f>+J8+J9+J10+J11</f>
        <v>2749.0209999999997</v>
      </c>
      <c r="K7" s="40">
        <f>+K8+K9+K10+K11</f>
        <v>2817.024</v>
      </c>
      <c r="L7" s="40">
        <f>+L8+L9+L10+L11</f>
        <v>2888.57</v>
      </c>
      <c r="M7" s="39">
        <f t="shared" si="1"/>
        <v>8454.615</v>
      </c>
      <c r="N7" s="40">
        <f>+N8+N9+N10+N11</f>
        <v>2877.282</v>
      </c>
      <c r="O7" s="40">
        <f>+O8+O9+O10+O11</f>
        <v>3172.206</v>
      </c>
      <c r="P7" s="40">
        <f>+P8+P9+P10+P11</f>
        <v>3254.134</v>
      </c>
      <c r="Q7" s="39">
        <f t="shared" si="2"/>
        <v>9303.622</v>
      </c>
      <c r="R7" s="39">
        <f t="shared" si="4"/>
        <v>35126.491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3263.562</v>
      </c>
      <c r="C10" s="10">
        <f>C4</f>
        <v>2892.2830000000004</v>
      </c>
      <c r="D10" s="10">
        <f>D4</f>
        <v>3008.278</v>
      </c>
      <c r="E10" s="6">
        <f t="shared" si="3"/>
        <v>9164.123</v>
      </c>
      <c r="F10" s="10">
        <f>F4</f>
        <v>2827.524</v>
      </c>
      <c r="G10" s="10">
        <f>G4</f>
        <v>2697.716</v>
      </c>
      <c r="H10" s="10">
        <f>H4</f>
        <v>2678.8909999999996</v>
      </c>
      <c r="I10" s="6">
        <f t="shared" si="0"/>
        <v>8204.131</v>
      </c>
      <c r="J10" s="7">
        <f>J4</f>
        <v>2749.0209999999997</v>
      </c>
      <c r="K10" s="7">
        <f>K4</f>
        <v>2817.024</v>
      </c>
      <c r="L10" s="7">
        <f>L4</f>
        <v>2888.57</v>
      </c>
      <c r="M10" s="6">
        <f t="shared" si="1"/>
        <v>8454.615</v>
      </c>
      <c r="N10" s="7">
        <f>N4</f>
        <v>2877.282</v>
      </c>
      <c r="O10" s="7">
        <f>O4</f>
        <v>3172.206</v>
      </c>
      <c r="P10" s="7">
        <f>P4</f>
        <v>3254.134</v>
      </c>
      <c r="Q10" s="6">
        <f t="shared" si="2"/>
        <v>9303.622</v>
      </c>
      <c r="R10" s="6">
        <f t="shared" si="4"/>
        <v>35126.491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156.91614776874127</v>
      </c>
      <c r="C12" s="42">
        <f>+C13+C14</f>
        <v>139.0645885131088</v>
      </c>
      <c r="D12" s="42">
        <f>+D13+D14</f>
        <v>144.64177336831762</v>
      </c>
      <c r="E12" s="39">
        <f>SUM(B12:D12)</f>
        <v>440.6225096501677</v>
      </c>
      <c r="F12" s="42">
        <f>+F13+F14</f>
        <v>135.95089469838857</v>
      </c>
      <c r="G12" s="42">
        <f>+G13+G14</f>
        <v>129.70956350579445</v>
      </c>
      <c r="H12" s="42">
        <f>+H13+H14</f>
        <v>128.8044339321119</v>
      </c>
      <c r="I12" s="39">
        <f t="shared" si="0"/>
        <v>394.4648921362949</v>
      </c>
      <c r="J12" s="42">
        <f>+J13+J14</f>
        <v>132.17637215268863</v>
      </c>
      <c r="K12" s="43">
        <f>+K13+K14</f>
        <v>135.446041549721</v>
      </c>
      <c r="L12" s="40">
        <f>+L13+L14</f>
        <v>138.88606282348948</v>
      </c>
      <c r="M12" s="39">
        <f t="shared" si="1"/>
        <v>406.50847652589914</v>
      </c>
      <c r="N12" s="43">
        <f>+N13+N14</f>
        <v>138.34332164804573</v>
      </c>
      <c r="O12" s="44">
        <f>+O13+O14</f>
        <v>152.52363688782</v>
      </c>
      <c r="P12" s="40">
        <f>+P13+P14</f>
        <v>156.46283772249004</v>
      </c>
      <c r="Q12" s="39">
        <f t="shared" si="2"/>
        <v>447.3297962583557</v>
      </c>
      <c r="R12" s="39">
        <f>SUM(Q12,M12,I12,E12)</f>
        <v>1688.9256745707175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156.91614776874127</v>
      </c>
      <c r="C14" s="10">
        <v>139.0645885131088</v>
      </c>
      <c r="D14" s="10">
        <v>144.64177336831762</v>
      </c>
      <c r="E14" s="10">
        <f>SUM(B14:D14)</f>
        <v>440.6225096501677</v>
      </c>
      <c r="F14" s="10">
        <v>135.95089469838857</v>
      </c>
      <c r="G14" s="10">
        <v>129.70956350579445</v>
      </c>
      <c r="H14" s="10">
        <v>128.8044339321119</v>
      </c>
      <c r="I14" s="10">
        <f t="shared" si="0"/>
        <v>394.4648921362949</v>
      </c>
      <c r="J14" s="16">
        <v>132.17637215268863</v>
      </c>
      <c r="K14" s="16">
        <v>135.446041549721</v>
      </c>
      <c r="L14" s="16">
        <v>138.88606282348948</v>
      </c>
      <c r="M14" s="10">
        <f>SUM(J14:L14)</f>
        <v>406.50847652589914</v>
      </c>
      <c r="N14" s="16">
        <v>138.34332164804573</v>
      </c>
      <c r="O14" s="16">
        <v>152.52363688782</v>
      </c>
      <c r="P14" s="16">
        <v>156.46283772249004</v>
      </c>
      <c r="Q14" s="10">
        <f t="shared" si="2"/>
        <v>447.3297962583557</v>
      </c>
      <c r="R14" s="6">
        <f>E14+I14+M14+Q14</f>
        <v>1688.9256745707175</v>
      </c>
    </row>
    <row r="15" spans="1:18" s="2" customFormat="1" ht="21" customHeight="1">
      <c r="A15" s="41" t="s">
        <v>4</v>
      </c>
      <c r="B15" s="39">
        <f>+B4-B12</f>
        <v>3106.6458522312587</v>
      </c>
      <c r="C15" s="39">
        <f aca="true" t="shared" si="5" ref="C15:Q15">+C4-C12</f>
        <v>2753.2184114868915</v>
      </c>
      <c r="D15" s="39">
        <f t="shared" si="5"/>
        <v>2863.6362266316823</v>
      </c>
      <c r="E15" s="39">
        <f t="shared" si="5"/>
        <v>8723.500490349832</v>
      </c>
      <c r="F15" s="39">
        <f t="shared" si="5"/>
        <v>2691.573105301611</v>
      </c>
      <c r="G15" s="39">
        <f t="shared" si="5"/>
        <v>2568.0064364942054</v>
      </c>
      <c r="H15" s="39">
        <f t="shared" si="5"/>
        <v>2550.086566067888</v>
      </c>
      <c r="I15" s="39">
        <f t="shared" si="5"/>
        <v>7809.666107863704</v>
      </c>
      <c r="J15" s="39">
        <f t="shared" si="5"/>
        <v>2616.844627847311</v>
      </c>
      <c r="K15" s="39">
        <f t="shared" si="5"/>
        <v>2681.577958450279</v>
      </c>
      <c r="L15" s="39">
        <f t="shared" si="5"/>
        <v>2749.683937176511</v>
      </c>
      <c r="M15" s="39">
        <f t="shared" si="5"/>
        <v>8048.106523474101</v>
      </c>
      <c r="N15" s="39">
        <f t="shared" si="5"/>
        <v>2738.9386783519544</v>
      </c>
      <c r="O15" s="39">
        <f t="shared" si="5"/>
        <v>3019.68236311218</v>
      </c>
      <c r="P15" s="39">
        <f t="shared" si="5"/>
        <v>3097.67116227751</v>
      </c>
      <c r="Q15" s="39">
        <f t="shared" si="5"/>
        <v>8856.292203741643</v>
      </c>
      <c r="R15" s="39">
        <f>+R4-R12</f>
        <v>33437.565325429285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5" t="s">
        <v>63</v>
      </c>
      <c r="B19" s="65"/>
      <c r="C19" s="65"/>
      <c r="D19" s="65"/>
      <c r="E19" s="65"/>
      <c r="F19" s="65"/>
      <c r="G19" s="65"/>
      <c r="H19" s="65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2.910062584</v>
      </c>
      <c r="C22" s="46">
        <v>2.910062584</v>
      </c>
      <c r="D22" s="46">
        <v>2.910062584</v>
      </c>
      <c r="E22" s="47">
        <f>AVERAGE(B22:D22)</f>
        <v>2.910062584</v>
      </c>
      <c r="F22" s="46">
        <v>2.910062584</v>
      </c>
      <c r="G22" s="46">
        <v>2.910062584</v>
      </c>
      <c r="H22" s="46">
        <v>2.910062584</v>
      </c>
      <c r="I22" s="47">
        <f>AVERAGE(F22:H22)</f>
        <v>2.910062584</v>
      </c>
      <c r="J22" s="46">
        <v>2.910062584</v>
      </c>
      <c r="K22" s="46">
        <v>2.910062584</v>
      </c>
      <c r="L22" s="46">
        <v>2.910062584</v>
      </c>
      <c r="M22" s="47">
        <f>AVERAGE(J22:L22)</f>
        <v>2.910062584</v>
      </c>
      <c r="N22" s="46">
        <v>2.910062584</v>
      </c>
      <c r="O22" s="46">
        <v>2.910062584</v>
      </c>
      <c r="P22" s="46">
        <v>2.910062584</v>
      </c>
      <c r="Q22" s="47">
        <f>AVERAGE(N22:P22)</f>
        <v>2.910062584</v>
      </c>
      <c r="R22" s="47">
        <f>AVERAGE(O22:Q22)</f>
        <v>2.910062584</v>
      </c>
    </row>
    <row r="24" spans="1:9" ht="17.25">
      <c r="A24" s="23" t="s">
        <v>68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7" t="s">
        <v>49</v>
      </c>
      <c r="B26" s="66" t="s">
        <v>18</v>
      </c>
      <c r="C26" s="66"/>
      <c r="D26" s="66" t="s">
        <v>51</v>
      </c>
      <c r="E26" s="66"/>
      <c r="F26" s="66"/>
      <c r="G26" s="66"/>
      <c r="H26" s="66" t="s">
        <v>19</v>
      </c>
      <c r="I26" s="66"/>
      <c r="J26" s="66"/>
    </row>
    <row r="27" spans="1:10" s="31" customFormat="1" ht="33" customHeight="1">
      <c r="A27" s="62" t="s">
        <v>45</v>
      </c>
      <c r="B27" s="63">
        <f>R7</f>
        <v>35126.491</v>
      </c>
      <c r="C27" s="63"/>
      <c r="D27" s="63">
        <f>R12</f>
        <v>1688.9256745707175</v>
      </c>
      <c r="E27" s="63"/>
      <c r="F27" s="57">
        <f>D27/B27</f>
        <v>0.04808125225405286</v>
      </c>
      <c r="G27" s="57"/>
      <c r="H27" s="64" t="s">
        <v>50</v>
      </c>
      <c r="I27" s="64"/>
      <c r="J27" s="64"/>
    </row>
    <row r="28" spans="1:10" s="31" customFormat="1" ht="12.75">
      <c r="A28" s="62"/>
      <c r="B28" s="63"/>
      <c r="C28" s="63"/>
      <c r="D28" s="63"/>
      <c r="E28" s="63"/>
      <c r="F28" s="28" t="s">
        <v>52</v>
      </c>
      <c r="G28" s="28" t="s">
        <v>53</v>
      </c>
      <c r="H28" s="64"/>
      <c r="I28" s="64"/>
      <c r="J28" s="64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6" t="s">
        <v>21</v>
      </c>
      <c r="B32" s="59" t="s">
        <v>22</v>
      </c>
      <c r="C32" s="59"/>
      <c r="D32" s="59"/>
      <c r="E32" s="59"/>
      <c r="F32" s="59"/>
      <c r="G32" s="59"/>
      <c r="H32" s="59" t="s">
        <v>23</v>
      </c>
      <c r="I32" s="59"/>
      <c r="J32" s="59"/>
    </row>
    <row r="33" spans="1:10" ht="15" customHeight="1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24.75" customHeight="1">
      <c r="A34" s="35">
        <v>1</v>
      </c>
      <c r="B34" s="55" t="s">
        <v>25</v>
      </c>
      <c r="C34" s="55"/>
      <c r="D34" s="55"/>
      <c r="E34" s="55"/>
      <c r="F34" s="55"/>
      <c r="G34" s="55"/>
      <c r="H34" s="52" t="s">
        <v>61</v>
      </c>
      <c r="I34" s="52"/>
      <c r="J34" s="52"/>
    </row>
    <row r="35" spans="1:10" ht="24.75" customHeight="1">
      <c r="A35" s="25">
        <v>2</v>
      </c>
      <c r="B35" s="54" t="s">
        <v>27</v>
      </c>
      <c r="C35" s="54"/>
      <c r="D35" s="54"/>
      <c r="E35" s="54"/>
      <c r="F35" s="54"/>
      <c r="G35" s="54"/>
      <c r="H35" s="53" t="str">
        <f>H34</f>
        <v>НВВ</v>
      </c>
      <c r="I35" s="53"/>
      <c r="J35" s="53"/>
    </row>
    <row r="36" spans="1:10" ht="24.75" customHeight="1">
      <c r="A36" s="35">
        <v>3</v>
      </c>
      <c r="B36" s="55" t="s">
        <v>28</v>
      </c>
      <c r="C36" s="55"/>
      <c r="D36" s="55"/>
      <c r="E36" s="55"/>
      <c r="F36" s="55"/>
      <c r="G36" s="55"/>
      <c r="H36" s="52" t="str">
        <f>H35</f>
        <v>НВВ</v>
      </c>
      <c r="I36" s="52"/>
      <c r="J36" s="52"/>
    </row>
    <row r="37" spans="1:10" ht="24.75" customHeight="1">
      <c r="A37" s="25">
        <v>4</v>
      </c>
      <c r="B37" s="54" t="s">
        <v>29</v>
      </c>
      <c r="C37" s="54"/>
      <c r="D37" s="54"/>
      <c r="E37" s="54"/>
      <c r="F37" s="54"/>
      <c r="G37" s="54"/>
      <c r="H37" s="53" t="str">
        <f>H36</f>
        <v>НВВ</v>
      </c>
      <c r="I37" s="53"/>
      <c r="J37" s="53"/>
    </row>
    <row r="38" spans="1:10" ht="24.75" customHeight="1">
      <c r="A38" s="58" t="s">
        <v>30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24.75" customHeight="1">
      <c r="A39" s="25">
        <v>5</v>
      </c>
      <c r="B39" s="54" t="s">
        <v>31</v>
      </c>
      <c r="C39" s="54"/>
      <c r="D39" s="54"/>
      <c r="E39" s="54"/>
      <c r="F39" s="54"/>
      <c r="G39" s="54"/>
      <c r="H39" s="53" t="s">
        <v>26</v>
      </c>
      <c r="I39" s="53"/>
      <c r="J39" s="53"/>
    </row>
    <row r="40" spans="1:10" ht="24.75" customHeight="1">
      <c r="A40" s="35">
        <v>6</v>
      </c>
      <c r="B40" s="55" t="s">
        <v>32</v>
      </c>
      <c r="C40" s="55"/>
      <c r="D40" s="55"/>
      <c r="E40" s="55"/>
      <c r="F40" s="55"/>
      <c r="G40" s="55"/>
      <c r="H40" s="52" t="s">
        <v>26</v>
      </c>
      <c r="I40" s="52"/>
      <c r="J40" s="52"/>
    </row>
    <row r="41" spans="1:10" ht="24.75" customHeight="1">
      <c r="A41" s="25">
        <v>7</v>
      </c>
      <c r="B41" s="54" t="s">
        <v>33</v>
      </c>
      <c r="C41" s="54"/>
      <c r="D41" s="54"/>
      <c r="E41" s="54"/>
      <c r="F41" s="54"/>
      <c r="G41" s="54"/>
      <c r="H41" s="53" t="s">
        <v>26</v>
      </c>
      <c r="I41" s="53"/>
      <c r="J41" s="53"/>
    </row>
    <row r="42" spans="1:10" ht="24.75" customHeight="1">
      <c r="A42" s="35">
        <v>8</v>
      </c>
      <c r="B42" s="55" t="s">
        <v>34</v>
      </c>
      <c r="C42" s="55"/>
      <c r="D42" s="55"/>
      <c r="E42" s="55"/>
      <c r="F42" s="55"/>
      <c r="G42" s="55"/>
      <c r="H42" s="52" t="s">
        <v>26</v>
      </c>
      <c r="I42" s="52"/>
      <c r="J42" s="52"/>
    </row>
    <row r="43" spans="1:10" ht="33.75" customHeight="1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.75" customHeight="1">
      <c r="A44" s="35">
        <v>9</v>
      </c>
      <c r="B44" s="55" t="s">
        <v>54</v>
      </c>
      <c r="C44" s="55"/>
      <c r="D44" s="55"/>
      <c r="E44" s="55"/>
      <c r="F44" s="55"/>
      <c r="G44" s="55"/>
      <c r="H44" s="52" t="str">
        <f>H37</f>
        <v>НВВ</v>
      </c>
      <c r="I44" s="52"/>
      <c r="J44" s="52"/>
    </row>
  </sheetData>
  <sheetProtection/>
  <mergeCells count="34">
    <mergeCell ref="B41:G41"/>
    <mergeCell ref="H41:J41"/>
    <mergeCell ref="B42:G42"/>
    <mergeCell ref="H42:J42"/>
    <mergeCell ref="A43:J43"/>
    <mergeCell ref="B44:G44"/>
    <mergeCell ref="H44:J44"/>
    <mergeCell ref="B37:G37"/>
    <mergeCell ref="H37:J37"/>
    <mergeCell ref="A38:J38"/>
    <mergeCell ref="B39:G39"/>
    <mergeCell ref="H39:J39"/>
    <mergeCell ref="B40:G40"/>
    <mergeCell ref="H40:J40"/>
    <mergeCell ref="A33:J33"/>
    <mergeCell ref="B34:G34"/>
    <mergeCell ref="H34:J34"/>
    <mergeCell ref="B35:G35"/>
    <mergeCell ref="H35:J35"/>
    <mergeCell ref="B36:G36"/>
    <mergeCell ref="H36:J36"/>
    <mergeCell ref="A27:A28"/>
    <mergeCell ref="B27:C28"/>
    <mergeCell ref="D27:E28"/>
    <mergeCell ref="F27:G27"/>
    <mergeCell ref="H27:J28"/>
    <mergeCell ref="B32:G32"/>
    <mergeCell ref="H32:J32"/>
    <mergeCell ref="A1:R1"/>
    <mergeCell ref="A2:Q2"/>
    <mergeCell ref="A19:H19"/>
    <mergeCell ref="B26:C26"/>
    <mergeCell ref="D26:G26"/>
    <mergeCell ref="H26:J26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0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5842.221</v>
      </c>
      <c r="C4" s="39">
        <f>+C5+C6</f>
        <v>5487.15</v>
      </c>
      <c r="D4" s="39">
        <f>+D5+D6</f>
        <v>5523.966</v>
      </c>
      <c r="E4" s="39">
        <f>SUM(B4:D4)</f>
        <v>16853.337</v>
      </c>
      <c r="F4" s="39">
        <f>+F5+F6</f>
        <v>5241.397</v>
      </c>
      <c r="G4" s="39">
        <f>+G5+G6</f>
        <v>5173.457</v>
      </c>
      <c r="H4" s="39">
        <f>+H5+H6</f>
        <v>5198.987</v>
      </c>
      <c r="I4" s="39">
        <f aca="true" t="shared" si="0" ref="I4:I14">SUM(F4:H4)</f>
        <v>15613.841</v>
      </c>
      <c r="J4" s="40">
        <f>+J5+J6</f>
        <v>5305.533</v>
      </c>
      <c r="K4" s="40">
        <f>+K5+K6</f>
        <v>5433.121999999999</v>
      </c>
      <c r="L4" s="40">
        <f>+L5+L6</f>
        <v>5360.386</v>
      </c>
      <c r="M4" s="39">
        <f aca="true" t="shared" si="1" ref="M4:M12">SUM(J4:L4)</f>
        <v>16099.041</v>
      </c>
      <c r="N4" s="40">
        <f>+N5+N6</f>
        <v>5467.409</v>
      </c>
      <c r="O4" s="40">
        <f>+O5+O6</f>
        <v>5634.858</v>
      </c>
      <c r="P4" s="40">
        <f>+P5+P6</f>
        <v>6358.728</v>
      </c>
      <c r="Q4" s="39">
        <f aca="true" t="shared" si="2" ref="Q4:Q14">SUM(N4:P4)</f>
        <v>17460.995</v>
      </c>
      <c r="R4" s="39">
        <f>SUM(Q4,M4,I4,E4)</f>
        <v>66027.214</v>
      </c>
    </row>
    <row r="5" spans="1:18" ht="27" customHeight="1">
      <c r="A5" s="8" t="s">
        <v>55</v>
      </c>
      <c r="B5" s="9">
        <v>3206.027</v>
      </c>
      <c r="C5" s="9">
        <v>3058.296</v>
      </c>
      <c r="D5" s="9">
        <v>3102.068</v>
      </c>
      <c r="E5" s="10">
        <f aca="true" t="shared" si="3" ref="E5:E11">SUM(B5:D5)</f>
        <v>9366.391</v>
      </c>
      <c r="F5" s="9">
        <v>2918.2839999999997</v>
      </c>
      <c r="G5" s="9">
        <v>2970.962</v>
      </c>
      <c r="H5" s="9">
        <v>3031.275</v>
      </c>
      <c r="I5" s="10">
        <f t="shared" si="0"/>
        <v>8920.520999999999</v>
      </c>
      <c r="J5" s="11">
        <v>3158.601</v>
      </c>
      <c r="K5" s="11">
        <v>3224.615</v>
      </c>
      <c r="L5" s="11">
        <v>3075.438</v>
      </c>
      <c r="M5" s="10">
        <f t="shared" si="1"/>
        <v>9458.654</v>
      </c>
      <c r="N5" s="11">
        <v>3173.9139999999998</v>
      </c>
      <c r="O5" s="11">
        <v>3113.904</v>
      </c>
      <c r="P5" s="11">
        <v>3719.914</v>
      </c>
      <c r="Q5" s="10">
        <f t="shared" si="2"/>
        <v>10007.732</v>
      </c>
      <c r="R5" s="6">
        <f aca="true" t="shared" si="4" ref="R5:R11">SUM(Q5,M5,I5,E5)</f>
        <v>37753.297999999995</v>
      </c>
    </row>
    <row r="6" spans="1:18" ht="12.75">
      <c r="A6" s="8" t="s">
        <v>56</v>
      </c>
      <c r="B6" s="12">
        <v>2636.194</v>
      </c>
      <c r="C6" s="12">
        <v>2428.854</v>
      </c>
      <c r="D6" s="12">
        <v>2421.898</v>
      </c>
      <c r="E6" s="6">
        <f t="shared" si="3"/>
        <v>7486.946</v>
      </c>
      <c r="F6" s="12">
        <v>2323.1130000000003</v>
      </c>
      <c r="G6" s="12">
        <v>2202.495</v>
      </c>
      <c r="H6" s="12">
        <v>2167.712</v>
      </c>
      <c r="I6" s="6">
        <f t="shared" si="0"/>
        <v>6693.32</v>
      </c>
      <c r="J6" s="13">
        <v>2146.9320000000002</v>
      </c>
      <c r="K6" s="13">
        <v>2208.507</v>
      </c>
      <c r="L6" s="13">
        <v>2284.948</v>
      </c>
      <c r="M6" s="6">
        <f t="shared" si="1"/>
        <v>6640.387000000001</v>
      </c>
      <c r="N6" s="13">
        <v>2293.495</v>
      </c>
      <c r="O6" s="13">
        <v>2520.954</v>
      </c>
      <c r="P6" s="13">
        <v>2638.814</v>
      </c>
      <c r="Q6" s="6">
        <f t="shared" si="2"/>
        <v>7453.263000000001</v>
      </c>
      <c r="R6" s="6">
        <f t="shared" si="4"/>
        <v>28273.916</v>
      </c>
    </row>
    <row r="7" spans="1:18" s="2" customFormat="1" ht="45" customHeight="1">
      <c r="A7" s="38" t="s">
        <v>47</v>
      </c>
      <c r="B7" s="39">
        <f>+B8+B9+B10+B11</f>
        <v>5842.221</v>
      </c>
      <c r="C7" s="39">
        <f>+C8+C9+C10+C11</f>
        <v>5487.15</v>
      </c>
      <c r="D7" s="39">
        <f>+D8+D9+D10+D11</f>
        <v>5523.966</v>
      </c>
      <c r="E7" s="39">
        <f t="shared" si="3"/>
        <v>16853.337</v>
      </c>
      <c r="F7" s="39">
        <f>+F8+F9+F10+F11</f>
        <v>5241.397</v>
      </c>
      <c r="G7" s="39">
        <f>+G8+G9+G10+G11</f>
        <v>5173.457</v>
      </c>
      <c r="H7" s="39">
        <f>+H8+H9+H10+H11</f>
        <v>5198.987</v>
      </c>
      <c r="I7" s="39">
        <f t="shared" si="0"/>
        <v>15613.841</v>
      </c>
      <c r="J7" s="40">
        <f>+J8+J9+J10+J11</f>
        <v>5305.533</v>
      </c>
      <c r="K7" s="40">
        <f>+K8+K9+K10+K11</f>
        <v>5433.121999999999</v>
      </c>
      <c r="L7" s="40">
        <f>+L8+L9+L10+L11</f>
        <v>5360.386</v>
      </c>
      <c r="M7" s="39">
        <f t="shared" si="1"/>
        <v>16099.041</v>
      </c>
      <c r="N7" s="40">
        <f>+N8+N9+N10+N11</f>
        <v>5467.409</v>
      </c>
      <c r="O7" s="40">
        <f>+O8+O9+O10+O11</f>
        <v>5634.858</v>
      </c>
      <c r="P7" s="40">
        <f>+P8+P9+P10+P11</f>
        <v>6358.728</v>
      </c>
      <c r="Q7" s="39">
        <f t="shared" si="2"/>
        <v>17460.995</v>
      </c>
      <c r="R7" s="39">
        <f t="shared" si="4"/>
        <v>66027.214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5842.221</v>
      </c>
      <c r="C10" s="10">
        <f>C4</f>
        <v>5487.15</v>
      </c>
      <c r="D10" s="10">
        <f>D4</f>
        <v>5523.966</v>
      </c>
      <c r="E10" s="6">
        <f t="shared" si="3"/>
        <v>16853.337</v>
      </c>
      <c r="F10" s="10">
        <f>F4</f>
        <v>5241.397</v>
      </c>
      <c r="G10" s="10">
        <f>G4</f>
        <v>5173.457</v>
      </c>
      <c r="H10" s="10">
        <f>H4</f>
        <v>5198.987</v>
      </c>
      <c r="I10" s="6">
        <f t="shared" si="0"/>
        <v>15613.841</v>
      </c>
      <c r="J10" s="7">
        <f>J4</f>
        <v>5305.533</v>
      </c>
      <c r="K10" s="7">
        <f>K4</f>
        <v>5433.121999999999</v>
      </c>
      <c r="L10" s="7">
        <f>L4</f>
        <v>5360.386</v>
      </c>
      <c r="M10" s="6">
        <f t="shared" si="1"/>
        <v>16099.041</v>
      </c>
      <c r="N10" s="7">
        <f>N4</f>
        <v>5467.409</v>
      </c>
      <c r="O10" s="7">
        <f>O4</f>
        <v>5634.858</v>
      </c>
      <c r="P10" s="7">
        <f>P4</f>
        <v>6358.728</v>
      </c>
      <c r="Q10" s="6">
        <f t="shared" si="2"/>
        <v>17460.995</v>
      </c>
      <c r="R10" s="6">
        <f t="shared" si="4"/>
        <v>66027.214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280.9</v>
      </c>
      <c r="C12" s="42">
        <f>+C13+C14</f>
        <v>263.79999999999995</v>
      </c>
      <c r="D12" s="42">
        <f>+D13+D14</f>
        <v>265.6</v>
      </c>
      <c r="E12" s="39">
        <f>SUM(B12:D12)</f>
        <v>810.3</v>
      </c>
      <c r="F12" s="42">
        <f>+F13+F14</f>
        <v>252</v>
      </c>
      <c r="G12" s="42">
        <f>+G13+G14</f>
        <v>248.70000000000002</v>
      </c>
      <c r="H12" s="42">
        <f>+H13+H14</f>
        <v>250</v>
      </c>
      <c r="I12" s="39">
        <f t="shared" si="0"/>
        <v>750.7</v>
      </c>
      <c r="J12" s="42">
        <f>+J13+J14</f>
        <v>255.1</v>
      </c>
      <c r="K12" s="43">
        <f>+K13+K14</f>
        <v>261.2</v>
      </c>
      <c r="L12" s="40">
        <f>+L13+L14</f>
        <v>257.7</v>
      </c>
      <c r="M12" s="39">
        <f t="shared" si="1"/>
        <v>774</v>
      </c>
      <c r="N12" s="43">
        <f>+N13+N14</f>
        <v>262.90000000000003</v>
      </c>
      <c r="O12" s="44">
        <f>+O13+O14</f>
        <v>270.9</v>
      </c>
      <c r="P12" s="40">
        <f>+P13+P14</f>
        <v>305.70000000000005</v>
      </c>
      <c r="Q12" s="39">
        <f t="shared" si="2"/>
        <v>839.5</v>
      </c>
      <c r="R12" s="39">
        <f>SUM(Q12,M12,I12,E12)</f>
        <v>3174.5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280.9</v>
      </c>
      <c r="C14" s="10">
        <v>263.79999999999995</v>
      </c>
      <c r="D14" s="10">
        <v>265.6</v>
      </c>
      <c r="E14" s="10">
        <f>SUM(B14:D14)</f>
        <v>810.3</v>
      </c>
      <c r="F14" s="10">
        <v>252</v>
      </c>
      <c r="G14" s="10">
        <v>248.70000000000002</v>
      </c>
      <c r="H14" s="10">
        <v>250</v>
      </c>
      <c r="I14" s="10">
        <f t="shared" si="0"/>
        <v>750.7</v>
      </c>
      <c r="J14" s="16">
        <v>255.1</v>
      </c>
      <c r="K14" s="16">
        <v>261.2</v>
      </c>
      <c r="L14" s="16">
        <v>257.7</v>
      </c>
      <c r="M14" s="10">
        <f>SUM(J14:L14)</f>
        <v>774</v>
      </c>
      <c r="N14" s="16">
        <v>262.90000000000003</v>
      </c>
      <c r="O14" s="16">
        <v>270.9</v>
      </c>
      <c r="P14" s="16">
        <v>305.70000000000005</v>
      </c>
      <c r="Q14" s="10">
        <f t="shared" si="2"/>
        <v>839.5</v>
      </c>
      <c r="R14" s="6">
        <f>E14+I14+M14+Q14</f>
        <v>3174.5</v>
      </c>
    </row>
    <row r="15" spans="1:18" s="2" customFormat="1" ht="21" customHeight="1">
      <c r="A15" s="41" t="s">
        <v>4</v>
      </c>
      <c r="B15" s="39">
        <f>+B4-B12</f>
        <v>5561.321</v>
      </c>
      <c r="C15" s="39">
        <f aca="true" t="shared" si="5" ref="C15:Q15">+C4-C12</f>
        <v>5223.349999999999</v>
      </c>
      <c r="D15" s="39">
        <f t="shared" si="5"/>
        <v>5258.366</v>
      </c>
      <c r="E15" s="39">
        <f t="shared" si="5"/>
        <v>16043.037</v>
      </c>
      <c r="F15" s="39">
        <f t="shared" si="5"/>
        <v>4989.397</v>
      </c>
      <c r="G15" s="39">
        <f t="shared" si="5"/>
        <v>4924.7570000000005</v>
      </c>
      <c r="H15" s="39">
        <f t="shared" si="5"/>
        <v>4948.987</v>
      </c>
      <c r="I15" s="39">
        <f t="shared" si="5"/>
        <v>14863.141</v>
      </c>
      <c r="J15" s="39">
        <f t="shared" si="5"/>
        <v>5050.433</v>
      </c>
      <c r="K15" s="39">
        <f t="shared" si="5"/>
        <v>5171.922</v>
      </c>
      <c r="L15" s="39">
        <f t="shared" si="5"/>
        <v>5102.686000000001</v>
      </c>
      <c r="M15" s="39">
        <f t="shared" si="5"/>
        <v>15325.041</v>
      </c>
      <c r="N15" s="39">
        <f t="shared" si="5"/>
        <v>5204.509</v>
      </c>
      <c r="O15" s="39">
        <f t="shared" si="5"/>
        <v>5363.9580000000005</v>
      </c>
      <c r="P15" s="39">
        <f t="shared" si="5"/>
        <v>6053.028</v>
      </c>
      <c r="Q15" s="39">
        <f t="shared" si="5"/>
        <v>16621.495</v>
      </c>
      <c r="R15" s="39">
        <f>+R4-R12</f>
        <v>62852.71400000001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5" t="s">
        <v>63</v>
      </c>
      <c r="B19" s="65"/>
      <c r="C19" s="65"/>
      <c r="D19" s="65"/>
      <c r="E19" s="65"/>
      <c r="F19" s="65"/>
      <c r="G19" s="65"/>
      <c r="H19" s="65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20" ht="12.75">
      <c r="A22" s="45" t="s">
        <v>58</v>
      </c>
      <c r="B22" s="46">
        <v>3.18256</v>
      </c>
      <c r="C22" s="46">
        <v>3.18256</v>
      </c>
      <c r="D22" s="46">
        <v>3.18256</v>
      </c>
      <c r="E22" s="47">
        <f>AVERAGE(B22:D22)</f>
        <v>3.18256</v>
      </c>
      <c r="F22" s="46">
        <v>3.18256</v>
      </c>
      <c r="G22" s="46">
        <v>3.18256</v>
      </c>
      <c r="H22" s="46">
        <v>3.18256</v>
      </c>
      <c r="I22" s="47">
        <f>AVERAGE(F22:H22)</f>
        <v>3.18256</v>
      </c>
      <c r="J22" s="46">
        <v>3.18256</v>
      </c>
      <c r="K22" s="46">
        <v>3.18256</v>
      </c>
      <c r="L22" s="46">
        <v>3.18256</v>
      </c>
      <c r="M22" s="47">
        <f>AVERAGE(J22:L22)</f>
        <v>3.18256</v>
      </c>
      <c r="N22" s="46">
        <v>3.18256</v>
      </c>
      <c r="O22" s="46">
        <v>3.18256</v>
      </c>
      <c r="P22" s="46">
        <v>3.18256</v>
      </c>
      <c r="Q22" s="47">
        <f>AVERAGE(N22:P22)</f>
        <v>3.18256</v>
      </c>
      <c r="R22" s="47">
        <f>AVERAGE(O22:Q22)</f>
        <v>3.18256</v>
      </c>
      <c r="T22" s="1">
        <f>+R22*3.7%</f>
        <v>0.11775472000000002</v>
      </c>
    </row>
    <row r="23" ht="12.75">
      <c r="T23" s="51">
        <f>+R22+T22</f>
        <v>3.3003147200000003</v>
      </c>
    </row>
    <row r="24" spans="1:9" ht="17.25">
      <c r="A24" s="23" t="s">
        <v>67</v>
      </c>
      <c r="E24" s="1"/>
      <c r="I24" s="1"/>
    </row>
    <row r="25" spans="1:9" ht="12.75">
      <c r="A25" s="1"/>
      <c r="E25" s="1"/>
      <c r="I25" s="1"/>
    </row>
    <row r="26" spans="1:10" ht="63" customHeight="1">
      <c r="A26" s="50" t="s">
        <v>49</v>
      </c>
      <c r="B26" s="66" t="s">
        <v>18</v>
      </c>
      <c r="C26" s="66"/>
      <c r="D26" s="66" t="s">
        <v>51</v>
      </c>
      <c r="E26" s="66"/>
      <c r="F26" s="66"/>
      <c r="G26" s="66"/>
      <c r="H26" s="66" t="s">
        <v>19</v>
      </c>
      <c r="I26" s="66"/>
      <c r="J26" s="66"/>
    </row>
    <row r="27" spans="1:10" s="31" customFormat="1" ht="33" customHeight="1">
      <c r="A27" s="62" t="s">
        <v>45</v>
      </c>
      <c r="B27" s="63">
        <f>R7</f>
        <v>66027.214</v>
      </c>
      <c r="C27" s="63"/>
      <c r="D27" s="63">
        <f>R12</f>
        <v>3174.5</v>
      </c>
      <c r="E27" s="63"/>
      <c r="F27" s="57">
        <f>D27/B27</f>
        <v>0.048078660414174065</v>
      </c>
      <c r="G27" s="57"/>
      <c r="H27" s="64" t="s">
        <v>50</v>
      </c>
      <c r="I27" s="64"/>
      <c r="J27" s="64"/>
    </row>
    <row r="28" spans="1:10" s="31" customFormat="1" ht="12.75">
      <c r="A28" s="62"/>
      <c r="B28" s="63"/>
      <c r="C28" s="63"/>
      <c r="D28" s="63"/>
      <c r="E28" s="63"/>
      <c r="F28" s="28" t="s">
        <v>52</v>
      </c>
      <c r="G28" s="28" t="s">
        <v>53</v>
      </c>
      <c r="H28" s="64"/>
      <c r="I28" s="64"/>
      <c r="J28" s="64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49" t="s">
        <v>21</v>
      </c>
      <c r="B32" s="59" t="s">
        <v>22</v>
      </c>
      <c r="C32" s="59"/>
      <c r="D32" s="59"/>
      <c r="E32" s="59"/>
      <c r="F32" s="59"/>
      <c r="G32" s="59"/>
      <c r="H32" s="59" t="s">
        <v>23</v>
      </c>
      <c r="I32" s="59"/>
      <c r="J32" s="59"/>
    </row>
    <row r="33" spans="1:10" ht="15" customHeight="1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24.75" customHeight="1">
      <c r="A34" s="48">
        <v>1</v>
      </c>
      <c r="B34" s="55" t="s">
        <v>25</v>
      </c>
      <c r="C34" s="55"/>
      <c r="D34" s="55"/>
      <c r="E34" s="55"/>
      <c r="F34" s="55"/>
      <c r="G34" s="55"/>
      <c r="H34" s="52" t="s">
        <v>61</v>
      </c>
      <c r="I34" s="52"/>
      <c r="J34" s="52"/>
    </row>
    <row r="35" spans="1:10" ht="24.75" customHeight="1">
      <c r="A35" s="25">
        <v>2</v>
      </c>
      <c r="B35" s="54" t="s">
        <v>27</v>
      </c>
      <c r="C35" s="54"/>
      <c r="D35" s="54"/>
      <c r="E35" s="54"/>
      <c r="F35" s="54"/>
      <c r="G35" s="54"/>
      <c r="H35" s="53" t="str">
        <f>H34</f>
        <v>НВВ</v>
      </c>
      <c r="I35" s="53"/>
      <c r="J35" s="53"/>
    </row>
    <row r="36" spans="1:10" ht="24.75" customHeight="1">
      <c r="A36" s="48">
        <v>3</v>
      </c>
      <c r="B36" s="55" t="s">
        <v>28</v>
      </c>
      <c r="C36" s="55"/>
      <c r="D36" s="55"/>
      <c r="E36" s="55"/>
      <c r="F36" s="55"/>
      <c r="G36" s="55"/>
      <c r="H36" s="52" t="str">
        <f>H35</f>
        <v>НВВ</v>
      </c>
      <c r="I36" s="52"/>
      <c r="J36" s="52"/>
    </row>
    <row r="37" spans="1:10" ht="24.75" customHeight="1">
      <c r="A37" s="25">
        <v>4</v>
      </c>
      <c r="B37" s="54" t="s">
        <v>29</v>
      </c>
      <c r="C37" s="54"/>
      <c r="D37" s="54"/>
      <c r="E37" s="54"/>
      <c r="F37" s="54"/>
      <c r="G37" s="54"/>
      <c r="H37" s="53" t="str">
        <f>H36</f>
        <v>НВВ</v>
      </c>
      <c r="I37" s="53"/>
      <c r="J37" s="53"/>
    </row>
    <row r="38" spans="1:10" ht="24.75" customHeight="1">
      <c r="A38" s="58" t="s">
        <v>30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24.75" customHeight="1">
      <c r="A39" s="25">
        <v>5</v>
      </c>
      <c r="B39" s="54" t="s">
        <v>31</v>
      </c>
      <c r="C39" s="54"/>
      <c r="D39" s="54"/>
      <c r="E39" s="54"/>
      <c r="F39" s="54"/>
      <c r="G39" s="54"/>
      <c r="H39" s="53" t="s">
        <v>26</v>
      </c>
      <c r="I39" s="53"/>
      <c r="J39" s="53"/>
    </row>
    <row r="40" spans="1:10" ht="24.75" customHeight="1">
      <c r="A40" s="48">
        <v>6</v>
      </c>
      <c r="B40" s="55" t="s">
        <v>32</v>
      </c>
      <c r="C40" s="55"/>
      <c r="D40" s="55"/>
      <c r="E40" s="55"/>
      <c r="F40" s="55"/>
      <c r="G40" s="55"/>
      <c r="H40" s="52" t="s">
        <v>26</v>
      </c>
      <c r="I40" s="52"/>
      <c r="J40" s="52"/>
    </row>
    <row r="41" spans="1:10" ht="24.75" customHeight="1">
      <c r="A41" s="25">
        <v>7</v>
      </c>
      <c r="B41" s="54" t="s">
        <v>33</v>
      </c>
      <c r="C41" s="54"/>
      <c r="D41" s="54"/>
      <c r="E41" s="54"/>
      <c r="F41" s="54"/>
      <c r="G41" s="54"/>
      <c r="H41" s="53" t="s">
        <v>26</v>
      </c>
      <c r="I41" s="53"/>
      <c r="J41" s="53"/>
    </row>
    <row r="42" spans="1:10" ht="24.75" customHeight="1">
      <c r="A42" s="48">
        <v>8</v>
      </c>
      <c r="B42" s="55" t="s">
        <v>34</v>
      </c>
      <c r="C42" s="55"/>
      <c r="D42" s="55"/>
      <c r="E42" s="55"/>
      <c r="F42" s="55"/>
      <c r="G42" s="55"/>
      <c r="H42" s="52" t="s">
        <v>26</v>
      </c>
      <c r="I42" s="52"/>
      <c r="J42" s="52"/>
    </row>
    <row r="43" spans="1:10" ht="33.75" customHeight="1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.75" customHeight="1">
      <c r="A44" s="48">
        <v>9</v>
      </c>
      <c r="B44" s="55" t="s">
        <v>54</v>
      </c>
      <c r="C44" s="55"/>
      <c r="D44" s="55"/>
      <c r="E44" s="55"/>
      <c r="F44" s="55"/>
      <c r="G44" s="55"/>
      <c r="H44" s="52" t="str">
        <f>H37</f>
        <v>НВВ</v>
      </c>
      <c r="I44" s="52"/>
      <c r="J44" s="52"/>
    </row>
  </sheetData>
  <sheetProtection/>
  <mergeCells count="34">
    <mergeCell ref="A1:R1"/>
    <mergeCell ref="A2:Q2"/>
    <mergeCell ref="A19:H19"/>
    <mergeCell ref="B26:C26"/>
    <mergeCell ref="D26:G26"/>
    <mergeCell ref="H26:J26"/>
    <mergeCell ref="A27:A28"/>
    <mergeCell ref="B27:C28"/>
    <mergeCell ref="D27:E28"/>
    <mergeCell ref="F27:G27"/>
    <mergeCell ref="H27:J28"/>
    <mergeCell ref="B32:G32"/>
    <mergeCell ref="H32:J32"/>
    <mergeCell ref="A33:J33"/>
    <mergeCell ref="B34:G34"/>
    <mergeCell ref="H34:J34"/>
    <mergeCell ref="B35:G35"/>
    <mergeCell ref="H35:J35"/>
    <mergeCell ref="B36:G36"/>
    <mergeCell ref="H36:J36"/>
    <mergeCell ref="B37:G37"/>
    <mergeCell ref="H37:J37"/>
    <mergeCell ref="A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J43"/>
    <mergeCell ref="B44:G44"/>
    <mergeCell ref="H44:J44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0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5842.221</v>
      </c>
      <c r="C4" s="39">
        <f>+C5+C6</f>
        <v>5487.15</v>
      </c>
      <c r="D4" s="39">
        <f>+D5+D6</f>
        <v>5523.966</v>
      </c>
      <c r="E4" s="39">
        <f>SUM(B4:D4)</f>
        <v>16853.337</v>
      </c>
      <c r="F4" s="39">
        <f>+F5+F6</f>
        <v>5241.397</v>
      </c>
      <c r="G4" s="39">
        <f>+G5+G6</f>
        <v>5173.457</v>
      </c>
      <c r="H4" s="39">
        <f>+H5+H6</f>
        <v>5198.987</v>
      </c>
      <c r="I4" s="39">
        <f aca="true" t="shared" si="0" ref="I4:I14">SUM(F4:H4)</f>
        <v>15613.841</v>
      </c>
      <c r="J4" s="40">
        <f>+J5+J6</f>
        <v>5305.533</v>
      </c>
      <c r="K4" s="40">
        <f>+K5+K6</f>
        <v>5433.121999999999</v>
      </c>
      <c r="L4" s="40">
        <f>+L5+L6</f>
        <v>5360.386</v>
      </c>
      <c r="M4" s="39">
        <f aca="true" t="shared" si="1" ref="M4:M12">SUM(J4:L4)</f>
        <v>16099.041</v>
      </c>
      <c r="N4" s="40">
        <f>+N5+N6</f>
        <v>5467.409</v>
      </c>
      <c r="O4" s="40">
        <f>+O5+O6</f>
        <v>5634.858</v>
      </c>
      <c r="P4" s="40">
        <f>+P5+P6</f>
        <v>6358.728</v>
      </c>
      <c r="Q4" s="39">
        <f aca="true" t="shared" si="2" ref="Q4:Q14">SUM(N4:P4)</f>
        <v>17460.995</v>
      </c>
      <c r="R4" s="39">
        <f>SUM(Q4,M4,I4,E4)</f>
        <v>66027.214</v>
      </c>
    </row>
    <row r="5" spans="1:18" ht="27" customHeight="1">
      <c r="A5" s="8" t="s">
        <v>55</v>
      </c>
      <c r="B5" s="9">
        <v>3206.027</v>
      </c>
      <c r="C5" s="9">
        <v>3058.296</v>
      </c>
      <c r="D5" s="9">
        <v>3102.068</v>
      </c>
      <c r="E5" s="10">
        <f aca="true" t="shared" si="3" ref="E5:E11">SUM(B5:D5)</f>
        <v>9366.391</v>
      </c>
      <c r="F5" s="9">
        <v>2918.2839999999997</v>
      </c>
      <c r="G5" s="9">
        <v>2970.962</v>
      </c>
      <c r="H5" s="9">
        <v>3031.275</v>
      </c>
      <c r="I5" s="10">
        <f t="shared" si="0"/>
        <v>8920.520999999999</v>
      </c>
      <c r="J5" s="11">
        <v>3158.601</v>
      </c>
      <c r="K5" s="11">
        <v>3224.615</v>
      </c>
      <c r="L5" s="11">
        <v>3075.438</v>
      </c>
      <c r="M5" s="10">
        <f t="shared" si="1"/>
        <v>9458.654</v>
      </c>
      <c r="N5" s="11">
        <v>3173.9139999999998</v>
      </c>
      <c r="O5" s="11">
        <v>3113.904</v>
      </c>
      <c r="P5" s="11">
        <v>3719.914</v>
      </c>
      <c r="Q5" s="10">
        <f t="shared" si="2"/>
        <v>10007.732</v>
      </c>
      <c r="R5" s="6">
        <f aca="true" t="shared" si="4" ref="R5:R11">SUM(Q5,M5,I5,E5)</f>
        <v>37753.297999999995</v>
      </c>
    </row>
    <row r="6" spans="1:18" ht="12.75">
      <c r="A6" s="8" t="s">
        <v>56</v>
      </c>
      <c r="B6" s="12">
        <v>2636.194</v>
      </c>
      <c r="C6" s="12">
        <v>2428.854</v>
      </c>
      <c r="D6" s="12">
        <v>2421.898</v>
      </c>
      <c r="E6" s="6">
        <f t="shared" si="3"/>
        <v>7486.946</v>
      </c>
      <c r="F6" s="12">
        <v>2323.1130000000003</v>
      </c>
      <c r="G6" s="12">
        <v>2202.495</v>
      </c>
      <c r="H6" s="12">
        <v>2167.712</v>
      </c>
      <c r="I6" s="6">
        <f t="shared" si="0"/>
        <v>6693.32</v>
      </c>
      <c r="J6" s="13">
        <v>2146.9320000000002</v>
      </c>
      <c r="K6" s="13">
        <v>2208.507</v>
      </c>
      <c r="L6" s="13">
        <v>2284.948</v>
      </c>
      <c r="M6" s="6">
        <f t="shared" si="1"/>
        <v>6640.387000000001</v>
      </c>
      <c r="N6" s="13">
        <v>2293.495</v>
      </c>
      <c r="O6" s="13">
        <v>2520.954</v>
      </c>
      <c r="P6" s="13">
        <v>2638.814</v>
      </c>
      <c r="Q6" s="6">
        <f t="shared" si="2"/>
        <v>7453.263000000001</v>
      </c>
      <c r="R6" s="6">
        <f t="shared" si="4"/>
        <v>28273.916</v>
      </c>
    </row>
    <row r="7" spans="1:18" s="2" customFormat="1" ht="45" customHeight="1">
      <c r="A7" s="38" t="s">
        <v>47</v>
      </c>
      <c r="B7" s="39">
        <f>+B8+B9+B10+B11</f>
        <v>5842.221</v>
      </c>
      <c r="C7" s="39">
        <f>+C8+C9+C10+C11</f>
        <v>5487.15</v>
      </c>
      <c r="D7" s="39">
        <f>+D8+D9+D10+D11</f>
        <v>5523.966</v>
      </c>
      <c r="E7" s="39">
        <f t="shared" si="3"/>
        <v>16853.337</v>
      </c>
      <c r="F7" s="39">
        <f>+F8+F9+F10+F11</f>
        <v>5241.397</v>
      </c>
      <c r="G7" s="39">
        <f>+G8+G9+G10+G11</f>
        <v>5173.457</v>
      </c>
      <c r="H7" s="39">
        <f>+H8+H9+H10+H11</f>
        <v>5198.987</v>
      </c>
      <c r="I7" s="39">
        <f t="shared" si="0"/>
        <v>15613.841</v>
      </c>
      <c r="J7" s="40">
        <f>+J8+J9+J10+J11</f>
        <v>5305.533</v>
      </c>
      <c r="K7" s="40">
        <f>+K8+K9+K10+K11</f>
        <v>5433.121999999999</v>
      </c>
      <c r="L7" s="40">
        <f>+L8+L9+L10+L11</f>
        <v>5360.386</v>
      </c>
      <c r="M7" s="39">
        <f t="shared" si="1"/>
        <v>16099.041</v>
      </c>
      <c r="N7" s="40">
        <f>+N8+N9+N10+N11</f>
        <v>5467.409</v>
      </c>
      <c r="O7" s="40">
        <f>+O8+O9+O10+O11</f>
        <v>5634.858</v>
      </c>
      <c r="P7" s="40">
        <f>+P8+P9+P10+P11</f>
        <v>6358.728</v>
      </c>
      <c r="Q7" s="39">
        <f t="shared" si="2"/>
        <v>17460.995</v>
      </c>
      <c r="R7" s="39">
        <f t="shared" si="4"/>
        <v>66027.214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5842.221</v>
      </c>
      <c r="C10" s="10">
        <f>C4</f>
        <v>5487.15</v>
      </c>
      <c r="D10" s="10">
        <f>D4</f>
        <v>5523.966</v>
      </c>
      <c r="E10" s="6">
        <f t="shared" si="3"/>
        <v>16853.337</v>
      </c>
      <c r="F10" s="10">
        <f>F4</f>
        <v>5241.397</v>
      </c>
      <c r="G10" s="10">
        <f>G4</f>
        <v>5173.457</v>
      </c>
      <c r="H10" s="10">
        <f>H4</f>
        <v>5198.987</v>
      </c>
      <c r="I10" s="6">
        <f t="shared" si="0"/>
        <v>15613.841</v>
      </c>
      <c r="J10" s="7">
        <f>J4</f>
        <v>5305.533</v>
      </c>
      <c r="K10" s="7">
        <f>K4</f>
        <v>5433.121999999999</v>
      </c>
      <c r="L10" s="7">
        <f>L4</f>
        <v>5360.386</v>
      </c>
      <c r="M10" s="6">
        <f t="shared" si="1"/>
        <v>16099.041</v>
      </c>
      <c r="N10" s="7">
        <f>N4</f>
        <v>5467.409</v>
      </c>
      <c r="O10" s="7">
        <f>O4</f>
        <v>5634.858</v>
      </c>
      <c r="P10" s="7">
        <f>P4</f>
        <v>6358.728</v>
      </c>
      <c r="Q10" s="6">
        <f t="shared" si="2"/>
        <v>17460.995</v>
      </c>
      <c r="R10" s="6">
        <f t="shared" si="4"/>
        <v>66027.214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280.9</v>
      </c>
      <c r="C12" s="42">
        <f>+C13+C14</f>
        <v>263.79999999999995</v>
      </c>
      <c r="D12" s="42">
        <f>+D13+D14</f>
        <v>265.6</v>
      </c>
      <c r="E12" s="39">
        <f>SUM(B12:D12)</f>
        <v>810.3</v>
      </c>
      <c r="F12" s="42">
        <f>+F13+F14</f>
        <v>252</v>
      </c>
      <c r="G12" s="42">
        <f>+G13+G14</f>
        <v>248.70000000000002</v>
      </c>
      <c r="H12" s="42">
        <f>+H13+H14</f>
        <v>250</v>
      </c>
      <c r="I12" s="39">
        <f t="shared" si="0"/>
        <v>750.7</v>
      </c>
      <c r="J12" s="42">
        <f>+J13+J14</f>
        <v>255.1</v>
      </c>
      <c r="K12" s="43">
        <f>+K13+K14</f>
        <v>261.2</v>
      </c>
      <c r="L12" s="40">
        <f>+L13+L14</f>
        <v>257.7</v>
      </c>
      <c r="M12" s="39">
        <f t="shared" si="1"/>
        <v>774</v>
      </c>
      <c r="N12" s="43">
        <f>+N13+N14</f>
        <v>262.90000000000003</v>
      </c>
      <c r="O12" s="44">
        <f>+O13+O14</f>
        <v>270.9</v>
      </c>
      <c r="P12" s="40">
        <f>+P13+P14</f>
        <v>305.70000000000005</v>
      </c>
      <c r="Q12" s="39">
        <f t="shared" si="2"/>
        <v>839.5</v>
      </c>
      <c r="R12" s="39">
        <f>SUM(Q12,M12,I12,E12)</f>
        <v>3174.5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280.9</v>
      </c>
      <c r="C14" s="10">
        <v>263.79999999999995</v>
      </c>
      <c r="D14" s="10">
        <v>265.6</v>
      </c>
      <c r="E14" s="10">
        <f>SUM(B14:D14)</f>
        <v>810.3</v>
      </c>
      <c r="F14" s="10">
        <v>252</v>
      </c>
      <c r="G14" s="10">
        <v>248.70000000000002</v>
      </c>
      <c r="H14" s="10">
        <v>250</v>
      </c>
      <c r="I14" s="10">
        <f t="shared" si="0"/>
        <v>750.7</v>
      </c>
      <c r="J14" s="16">
        <v>255.1</v>
      </c>
      <c r="K14" s="16">
        <v>261.2</v>
      </c>
      <c r="L14" s="16">
        <v>257.7</v>
      </c>
      <c r="M14" s="10">
        <f>SUM(J14:L14)</f>
        <v>774</v>
      </c>
      <c r="N14" s="16">
        <v>262.90000000000003</v>
      </c>
      <c r="O14" s="16">
        <v>270.9</v>
      </c>
      <c r="P14" s="16">
        <v>305.70000000000005</v>
      </c>
      <c r="Q14" s="10">
        <f t="shared" si="2"/>
        <v>839.5</v>
      </c>
      <c r="R14" s="6">
        <f>E14+I14+M14+Q14</f>
        <v>3174.5</v>
      </c>
    </row>
    <row r="15" spans="1:18" s="2" customFormat="1" ht="21" customHeight="1">
      <c r="A15" s="41" t="s">
        <v>4</v>
      </c>
      <c r="B15" s="39">
        <f>+B4-B12</f>
        <v>5561.321</v>
      </c>
      <c r="C15" s="39">
        <f aca="true" t="shared" si="5" ref="C15:Q15">+C4-C12</f>
        <v>5223.349999999999</v>
      </c>
      <c r="D15" s="39">
        <f t="shared" si="5"/>
        <v>5258.366</v>
      </c>
      <c r="E15" s="39">
        <f t="shared" si="5"/>
        <v>16043.037</v>
      </c>
      <c r="F15" s="39">
        <f t="shared" si="5"/>
        <v>4989.397</v>
      </c>
      <c r="G15" s="39">
        <f t="shared" si="5"/>
        <v>4924.7570000000005</v>
      </c>
      <c r="H15" s="39">
        <f t="shared" si="5"/>
        <v>4948.987</v>
      </c>
      <c r="I15" s="39">
        <f t="shared" si="5"/>
        <v>14863.141</v>
      </c>
      <c r="J15" s="39">
        <f t="shared" si="5"/>
        <v>5050.433</v>
      </c>
      <c r="K15" s="39">
        <f t="shared" si="5"/>
        <v>5171.922</v>
      </c>
      <c r="L15" s="39">
        <f t="shared" si="5"/>
        <v>5102.686000000001</v>
      </c>
      <c r="M15" s="39">
        <f t="shared" si="5"/>
        <v>15325.041</v>
      </c>
      <c r="N15" s="39">
        <f t="shared" si="5"/>
        <v>5204.509</v>
      </c>
      <c r="O15" s="39">
        <f t="shared" si="5"/>
        <v>5363.9580000000005</v>
      </c>
      <c r="P15" s="39">
        <f t="shared" si="5"/>
        <v>6053.028</v>
      </c>
      <c r="Q15" s="39">
        <f t="shared" si="5"/>
        <v>16621.495</v>
      </c>
      <c r="R15" s="39">
        <f>+R4-R12</f>
        <v>62852.71400000001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5" t="s">
        <v>63</v>
      </c>
      <c r="B19" s="65"/>
      <c r="C19" s="65"/>
      <c r="D19" s="65"/>
      <c r="E19" s="65"/>
      <c r="F19" s="65"/>
      <c r="G19" s="65"/>
      <c r="H19" s="65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3.3003147200000003</v>
      </c>
      <c r="C22" s="46">
        <v>3.3003147200000003</v>
      </c>
      <c r="D22" s="46">
        <v>3.3003147200000003</v>
      </c>
      <c r="E22" s="47">
        <f>AVERAGE(B22:D22)</f>
        <v>3.3003147200000007</v>
      </c>
      <c r="F22" s="46">
        <v>3.3003147200000003</v>
      </c>
      <c r="G22" s="46">
        <v>3.3003147200000003</v>
      </c>
      <c r="H22" s="46">
        <v>3.3003147200000003</v>
      </c>
      <c r="I22" s="47">
        <f>AVERAGE(F22:H22)</f>
        <v>3.3003147200000007</v>
      </c>
      <c r="J22" s="46">
        <v>3.3003147200000003</v>
      </c>
      <c r="K22" s="46">
        <v>3.3003147200000003</v>
      </c>
      <c r="L22" s="46">
        <v>3.3003147200000003</v>
      </c>
      <c r="M22" s="47">
        <f>AVERAGE(J22:L22)</f>
        <v>3.3003147200000007</v>
      </c>
      <c r="N22" s="46">
        <v>3.3003147200000003</v>
      </c>
      <c r="O22" s="46">
        <v>3.3003147200000003</v>
      </c>
      <c r="P22" s="46">
        <v>3.3003147200000003</v>
      </c>
      <c r="Q22" s="47">
        <f>AVERAGE(N22:P22)</f>
        <v>3.3003147200000007</v>
      </c>
      <c r="R22" s="47">
        <f>AVERAGE(O22:Q22)</f>
        <v>3.3003147200000007</v>
      </c>
    </row>
    <row r="23" ht="12.75">
      <c r="T23" s="51"/>
    </row>
    <row r="24" spans="1:9" ht="17.25">
      <c r="A24" s="23" t="s">
        <v>66</v>
      </c>
      <c r="E24" s="1"/>
      <c r="I24" s="1"/>
    </row>
    <row r="25" spans="1:9" ht="12.75">
      <c r="A25" s="1"/>
      <c r="E25" s="1"/>
      <c r="I25" s="1"/>
    </row>
    <row r="26" spans="1:10" ht="63" customHeight="1">
      <c r="A26" s="50" t="s">
        <v>49</v>
      </c>
      <c r="B26" s="66" t="s">
        <v>18</v>
      </c>
      <c r="C26" s="66"/>
      <c r="D26" s="66" t="s">
        <v>51</v>
      </c>
      <c r="E26" s="66"/>
      <c r="F26" s="66"/>
      <c r="G26" s="66"/>
      <c r="H26" s="66" t="s">
        <v>19</v>
      </c>
      <c r="I26" s="66"/>
      <c r="J26" s="66"/>
    </row>
    <row r="27" spans="1:10" s="31" customFormat="1" ht="33" customHeight="1">
      <c r="A27" s="62" t="s">
        <v>45</v>
      </c>
      <c r="B27" s="63">
        <f>R7</f>
        <v>66027.214</v>
      </c>
      <c r="C27" s="63"/>
      <c r="D27" s="63">
        <f>R12</f>
        <v>3174.5</v>
      </c>
      <c r="E27" s="63"/>
      <c r="F27" s="57">
        <f>D27/B27</f>
        <v>0.048078660414174065</v>
      </c>
      <c r="G27" s="57"/>
      <c r="H27" s="64" t="s">
        <v>50</v>
      </c>
      <c r="I27" s="64"/>
      <c r="J27" s="64"/>
    </row>
    <row r="28" spans="1:10" s="31" customFormat="1" ht="12.75">
      <c r="A28" s="62"/>
      <c r="B28" s="63"/>
      <c r="C28" s="63"/>
      <c r="D28" s="63"/>
      <c r="E28" s="63"/>
      <c r="F28" s="28" t="s">
        <v>52</v>
      </c>
      <c r="G28" s="28" t="s">
        <v>53</v>
      </c>
      <c r="H28" s="64"/>
      <c r="I28" s="64"/>
      <c r="J28" s="64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49" t="s">
        <v>21</v>
      </c>
      <c r="B32" s="59" t="s">
        <v>22</v>
      </c>
      <c r="C32" s="59"/>
      <c r="D32" s="59"/>
      <c r="E32" s="59"/>
      <c r="F32" s="59"/>
      <c r="G32" s="59"/>
      <c r="H32" s="59" t="s">
        <v>23</v>
      </c>
      <c r="I32" s="59"/>
      <c r="J32" s="59"/>
    </row>
    <row r="33" spans="1:10" ht="15" customHeight="1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24.75" customHeight="1">
      <c r="A34" s="48">
        <v>1</v>
      </c>
      <c r="B34" s="55" t="s">
        <v>25</v>
      </c>
      <c r="C34" s="55"/>
      <c r="D34" s="55"/>
      <c r="E34" s="55"/>
      <c r="F34" s="55"/>
      <c r="G34" s="55"/>
      <c r="H34" s="52" t="s">
        <v>61</v>
      </c>
      <c r="I34" s="52"/>
      <c r="J34" s="52"/>
    </row>
    <row r="35" spans="1:10" ht="24.75" customHeight="1">
      <c r="A35" s="25">
        <v>2</v>
      </c>
      <c r="B35" s="54" t="s">
        <v>27</v>
      </c>
      <c r="C35" s="54"/>
      <c r="D35" s="54"/>
      <c r="E35" s="54"/>
      <c r="F35" s="54"/>
      <c r="G35" s="54"/>
      <c r="H35" s="53" t="str">
        <f>H34</f>
        <v>НВВ</v>
      </c>
      <c r="I35" s="53"/>
      <c r="J35" s="53"/>
    </row>
    <row r="36" spans="1:10" ht="24.75" customHeight="1">
      <c r="A36" s="48">
        <v>3</v>
      </c>
      <c r="B36" s="55" t="s">
        <v>28</v>
      </c>
      <c r="C36" s="55"/>
      <c r="D36" s="55"/>
      <c r="E36" s="55"/>
      <c r="F36" s="55"/>
      <c r="G36" s="55"/>
      <c r="H36" s="52" t="str">
        <f>H35</f>
        <v>НВВ</v>
      </c>
      <c r="I36" s="52"/>
      <c r="J36" s="52"/>
    </row>
    <row r="37" spans="1:10" ht="24.75" customHeight="1">
      <c r="A37" s="25">
        <v>4</v>
      </c>
      <c r="B37" s="54" t="s">
        <v>29</v>
      </c>
      <c r="C37" s="54"/>
      <c r="D37" s="54"/>
      <c r="E37" s="54"/>
      <c r="F37" s="54"/>
      <c r="G37" s="54"/>
      <c r="H37" s="53" t="str">
        <f>H36</f>
        <v>НВВ</v>
      </c>
      <c r="I37" s="53"/>
      <c r="J37" s="53"/>
    </row>
    <row r="38" spans="1:10" ht="24.75" customHeight="1">
      <c r="A38" s="58" t="s">
        <v>30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24.75" customHeight="1">
      <c r="A39" s="25">
        <v>5</v>
      </c>
      <c r="B39" s="54" t="s">
        <v>31</v>
      </c>
      <c r="C39" s="54"/>
      <c r="D39" s="54"/>
      <c r="E39" s="54"/>
      <c r="F39" s="54"/>
      <c r="G39" s="54"/>
      <c r="H39" s="53" t="s">
        <v>26</v>
      </c>
      <c r="I39" s="53"/>
      <c r="J39" s="53"/>
    </row>
    <row r="40" spans="1:10" ht="24.75" customHeight="1">
      <c r="A40" s="48">
        <v>6</v>
      </c>
      <c r="B40" s="55" t="s">
        <v>32</v>
      </c>
      <c r="C40" s="55"/>
      <c r="D40" s="55"/>
      <c r="E40" s="55"/>
      <c r="F40" s="55"/>
      <c r="G40" s="55"/>
      <c r="H40" s="52" t="s">
        <v>26</v>
      </c>
      <c r="I40" s="52"/>
      <c r="J40" s="52"/>
    </row>
    <row r="41" spans="1:10" ht="24.75" customHeight="1">
      <c r="A41" s="25">
        <v>7</v>
      </c>
      <c r="B41" s="54" t="s">
        <v>33</v>
      </c>
      <c r="C41" s="54"/>
      <c r="D41" s="54"/>
      <c r="E41" s="54"/>
      <c r="F41" s="54"/>
      <c r="G41" s="54"/>
      <c r="H41" s="53" t="s">
        <v>26</v>
      </c>
      <c r="I41" s="53"/>
      <c r="J41" s="53"/>
    </row>
    <row r="42" spans="1:10" ht="24.75" customHeight="1">
      <c r="A42" s="48">
        <v>8</v>
      </c>
      <c r="B42" s="55" t="s">
        <v>34</v>
      </c>
      <c r="C42" s="55"/>
      <c r="D42" s="55"/>
      <c r="E42" s="55"/>
      <c r="F42" s="55"/>
      <c r="G42" s="55"/>
      <c r="H42" s="52" t="s">
        <v>26</v>
      </c>
      <c r="I42" s="52"/>
      <c r="J42" s="52"/>
    </row>
    <row r="43" spans="1:10" ht="33.75" customHeight="1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.75" customHeight="1">
      <c r="A44" s="48">
        <v>9</v>
      </c>
      <c r="B44" s="55" t="s">
        <v>54</v>
      </c>
      <c r="C44" s="55"/>
      <c r="D44" s="55"/>
      <c r="E44" s="55"/>
      <c r="F44" s="55"/>
      <c r="G44" s="55"/>
      <c r="H44" s="52" t="str">
        <f>H37</f>
        <v>НВВ</v>
      </c>
      <c r="I44" s="52"/>
      <c r="J44" s="52"/>
    </row>
  </sheetData>
  <sheetProtection/>
  <mergeCells count="34">
    <mergeCell ref="A1:R1"/>
    <mergeCell ref="A2:Q2"/>
    <mergeCell ref="A19:H19"/>
    <mergeCell ref="B26:C26"/>
    <mergeCell ref="D26:G26"/>
    <mergeCell ref="H26:J26"/>
    <mergeCell ref="A27:A28"/>
    <mergeCell ref="B27:C28"/>
    <mergeCell ref="D27:E28"/>
    <mergeCell ref="F27:G27"/>
    <mergeCell ref="H27:J28"/>
    <mergeCell ref="B32:G32"/>
    <mergeCell ref="H32:J32"/>
    <mergeCell ref="A33:J33"/>
    <mergeCell ref="B34:G34"/>
    <mergeCell ref="H34:J34"/>
    <mergeCell ref="B35:G35"/>
    <mergeCell ref="H35:J35"/>
    <mergeCell ref="B36:G36"/>
    <mergeCell ref="H36:J36"/>
    <mergeCell ref="B37:G37"/>
    <mergeCell ref="H37:J37"/>
    <mergeCell ref="A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J43"/>
    <mergeCell ref="B44:G44"/>
    <mergeCell ref="H44:J44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Zlatmash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2017-07-05T03:58:18Z</cp:lastPrinted>
  <dcterms:created xsi:type="dcterms:W3CDTF">2013-08-22T08:16:01Z</dcterms:created>
  <dcterms:modified xsi:type="dcterms:W3CDTF">2020-02-27T08:39:43Z</dcterms:modified>
  <cp:category/>
  <cp:version/>
  <cp:contentType/>
  <cp:contentStatus/>
</cp:coreProperties>
</file>